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20" windowWidth="15570" windowHeight="7650" tabRatio="874" firstSheet="2" activeTab="3"/>
  </bookViews>
  <sheets>
    <sheet name="KAPAK" sheetId="7" r:id="rId1"/>
    <sheet name="DEĞERLENDİRME" sheetId="6" r:id="rId2"/>
    <sheet name="İCMAL" sheetId="1" r:id="rId3"/>
    <sheet name="SEKTÖREL DAĞILIM" sheetId="2" r:id="rId4"/>
  </sheets>
  <definedNames>
    <definedName name="_xlnm._FilterDatabase" localSheetId="2" hidden="1">İCMAL!$A$6:$J$6</definedName>
    <definedName name="_xlnm.Print_Area" localSheetId="1">DEĞERLENDİRME!$A$1:$L$26</definedName>
    <definedName name="_xlnm.Print_Area" localSheetId="0">KAPAK!$A$1:$O$20</definedName>
    <definedName name="_xlnm.Print_Titles" localSheetId="2">İCMAL!$1:$1</definedName>
  </definedNames>
  <calcPr calcId="162913"/>
</workbook>
</file>

<file path=xl/calcChain.xml><?xml version="1.0" encoding="utf-8"?>
<calcChain xmlns="http://schemas.openxmlformats.org/spreadsheetml/2006/main">
  <c r="H257" i="1" l="1"/>
  <c r="H259" i="1" l="1"/>
  <c r="H195" i="1" l="1"/>
  <c r="J85" i="1"/>
  <c r="H85" i="1"/>
  <c r="J41" i="1"/>
  <c r="I33" i="1"/>
  <c r="I41" i="1" s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30" i="1"/>
  <c r="J129" i="1"/>
  <c r="J128" i="1"/>
  <c r="J127" i="1"/>
  <c r="J126" i="1"/>
  <c r="J124" i="1"/>
  <c r="J122" i="1"/>
  <c r="J121" i="1"/>
  <c r="J120" i="1"/>
  <c r="J119" i="1"/>
  <c r="J195" i="1" l="1"/>
  <c r="I27" i="1"/>
  <c r="J27" i="1"/>
  <c r="H27" i="1"/>
  <c r="J47" i="1"/>
  <c r="H47" i="1"/>
  <c r="J155" i="1"/>
  <c r="I155" i="1"/>
  <c r="H155" i="1"/>
  <c r="J137" i="1"/>
  <c r="I137" i="1"/>
  <c r="H137" i="1"/>
  <c r="H74" i="1" l="1"/>
  <c r="I74" i="1"/>
  <c r="J74" i="1"/>
  <c r="J141" i="1" l="1"/>
  <c r="I141" i="1"/>
  <c r="H141" i="1"/>
  <c r="I256" i="1" l="1"/>
  <c r="J65" i="1" l="1"/>
  <c r="J66" i="1" s="1"/>
  <c r="I65" i="1"/>
  <c r="H65" i="1"/>
  <c r="H66" i="1" s="1"/>
  <c r="F10" i="2"/>
  <c r="E10" i="2"/>
  <c r="D10" i="2"/>
  <c r="J202" i="1"/>
  <c r="I202" i="1"/>
  <c r="J172" i="1"/>
  <c r="I172" i="1"/>
  <c r="H172" i="1"/>
  <c r="J168" i="1"/>
  <c r="I168" i="1"/>
  <c r="H168" i="1"/>
  <c r="H41" i="1"/>
  <c r="J131" i="1"/>
  <c r="I131" i="1"/>
  <c r="H131" i="1"/>
  <c r="I115" i="1"/>
  <c r="H115" i="1"/>
  <c r="I97" i="1" l="1"/>
  <c r="J150" i="1"/>
  <c r="I150" i="1"/>
  <c r="H150" i="1"/>
  <c r="H156" i="1" s="1"/>
  <c r="J256" i="1"/>
  <c r="H256" i="1"/>
  <c r="J250" i="1"/>
  <c r="H250" i="1"/>
  <c r="J243" i="1"/>
  <c r="I243" i="1"/>
  <c r="I257" i="1" s="1"/>
  <c r="I259" i="1" s="1"/>
  <c r="H243" i="1"/>
  <c r="J226" i="1"/>
  <c r="I226" i="1"/>
  <c r="H226" i="1"/>
  <c r="J257" i="1" l="1"/>
  <c r="J259" i="1" s="1"/>
  <c r="H97" i="1"/>
  <c r="J97" i="1"/>
  <c r="J220" i="1"/>
  <c r="I220" i="1"/>
  <c r="H220" i="1"/>
  <c r="J212" i="1"/>
  <c r="I212" i="1"/>
  <c r="H212" i="1"/>
  <c r="H202" i="1"/>
  <c r="J146" i="1"/>
  <c r="J156" i="1" s="1"/>
  <c r="I146" i="1"/>
  <c r="I156" i="1" s="1"/>
  <c r="J132" i="1"/>
  <c r="J23" i="1" l="1"/>
  <c r="J42" i="1" s="1"/>
  <c r="I23" i="1"/>
  <c r="I42" i="1" s="1"/>
  <c r="H23" i="1"/>
  <c r="H42" i="1" s="1"/>
  <c r="A262" i="1" l="1"/>
  <c r="C10" i="2" l="1"/>
  <c r="H132" i="1" l="1"/>
  <c r="I132" i="1"/>
</calcChain>
</file>

<file path=xl/sharedStrings.xml><?xml version="1.0" encoding="utf-8"?>
<sst xmlns="http://schemas.openxmlformats.org/spreadsheetml/2006/main" count="914" uniqueCount="360">
  <si>
    <t xml:space="preserve">S. 
NO </t>
  </si>
  <si>
    <t>SEKTÖRÜ</t>
  </si>
  <si>
    <t xml:space="preserve">     PROJE ADI                        </t>
  </si>
  <si>
    <t>(İL ve İLÇESİ)</t>
  </si>
  <si>
    <t xml:space="preserve">BAŞ. VE BİT. 
TARİHİ  </t>
  </si>
  <si>
    <t xml:space="preserve">PROJE 
TUTARI </t>
  </si>
  <si>
    <t>ULAŞTIRMA</t>
  </si>
  <si>
    <t>TOPLAM</t>
  </si>
  <si>
    <t>ENERJİ</t>
  </si>
  <si>
    <t>EĞİTİM</t>
  </si>
  <si>
    <t xml:space="preserve">DKH SEKTÖRÜ TOPLAMI </t>
  </si>
  <si>
    <t xml:space="preserve">GENEL TOPLAM </t>
  </si>
  <si>
    <t>SEKTÖRÜN ADI</t>
  </si>
  <si>
    <t>PROJE SAYISI</t>
  </si>
  <si>
    <t>PROJE TUTARI</t>
  </si>
  <si>
    <t xml:space="preserve">TARIM SEKTÖRÜ TOPLAMI </t>
  </si>
  <si>
    <t>ENERJİ SEKTÖRÜ TOPLAMI</t>
  </si>
  <si>
    <t>ULAŞTIRMA SEKTÖRÜ TOPLAMI</t>
  </si>
  <si>
    <t>EĞİTİM SEKTÖRÜ TOPLAMI</t>
  </si>
  <si>
    <t xml:space="preserve">D.K.H. SEKTÖRÜ TOPLAMI </t>
  </si>
  <si>
    <t>1-</t>
  </si>
  <si>
    <t>2-</t>
  </si>
  <si>
    <t>3-</t>
  </si>
  <si>
    <t xml:space="preserve">    4-</t>
  </si>
  <si>
    <t>5-</t>
  </si>
  <si>
    <t xml:space="preserve">     6-</t>
  </si>
  <si>
    <t xml:space="preserve"> İstanbul'un da aralarında bulunduğu birkaç ilde yürütülen muhtelif projeler hariç olmak üzere İstanbul projelerinin:</t>
  </si>
  <si>
    <t>2016 YILI 
YATIRIMI</t>
  </si>
  <si>
    <t>TARIM-SU-ORMANCILIK</t>
  </si>
  <si>
    <t>2016 YATIRIMI</t>
  </si>
  <si>
    <t>31 MART 2016 TARİH VE  29670 SAYILI RESMİ GAZETE ( MÜKERRER )</t>
  </si>
  <si>
    <t>İSTANBUL İLİ 2016 YILI YATIRIM PROGRAMI HAKKINDA GENEL BİLGİLER</t>
  </si>
  <si>
    <t>2016  Yılı Yatırım Programı  31 Mart 2016 tarih ve 29670 Sayılı  Resmi Gazete'de Mükerrer yayımlanmıştır.</t>
  </si>
  <si>
    <t xml:space="preserve">Ülke genelinde 3.008 adet proje uygulanmak üzere onaylanmıştır. Bu projelerin; </t>
  </si>
  <si>
    <t>Proje tutarı   :  543 milyar 274 milyon 682 bin TL.</t>
  </si>
  <si>
    <t>2015 yılı sonuna kadar yapılan harcama  : 239 milyar 413 milyon 280 bin TL.,</t>
  </si>
  <si>
    <t>Proje tutarı   :  57 milyar 558 milyon 360 bin TL.</t>
  </si>
  <si>
    <t>2015 yılı sonuna kadar yapılan harcama  : 19 milyar 282 milyon 491 bin TL.</t>
  </si>
  <si>
    <t>2016 yılı yatırımlarının sektörel dağılımı incelendiğinde toplam ödeneklerin;</t>
  </si>
  <si>
    <t>2016 yılı ödenek toplamı  : 6 milyar 908 milyon 399 bin TL.' dir.</t>
  </si>
  <si>
    <t xml:space="preserve">İstanbul'un Ülke geneli içindeki payı; proje bedelleri toplamında  % 10,6; 2015 yılı sonu harcama tutarında %8,1; 2016 yılı Yatırım ödeneğinde % 10,6' dır. </t>
  </si>
  <si>
    <t>% 77,24'ü Ulaştırma sektörüne,</t>
  </si>
  <si>
    <t>% 8,13'ü  Diğer Kamu Hizmetleri sektörüne,</t>
  </si>
  <si>
    <t>% 6,72'si  Eğitim  sektörüne,</t>
  </si>
  <si>
    <t>% 5,64'ü Sağlık sektörüne ayrılmıştır.</t>
  </si>
  <si>
    <t>% 1,83'ü Enerji sektörüne,</t>
  </si>
  <si>
    <t>% 0,13'ü Madencilik sektörüne,</t>
  </si>
  <si>
    <t>% 0,09'u Tarım sektörüne,</t>
  </si>
  <si>
    <t>% 0,22'si İmalat sektörüne ayrıldığı görülmektedir.</t>
  </si>
  <si>
    <t>İstanbul'un da aralarında yer aldığı birkaç ilde sürdürülmekte olan projelerin proje bedeli, 2015 sonu harcama ve 2016 ödeneği gibi parasal bilgileri toplama dahil edilmemiştir.</t>
  </si>
  <si>
    <t>T.C.
İSTANBUL VALİLİĞİ
İL PLANLAMA VE KOORDİNASYON MÜDÜRLÜĞÜ</t>
  </si>
  <si>
    <t>2016 YILI
 İSTANBUL İLİ 
KAMU YATIRIMLARI</t>
  </si>
  <si>
    <t xml:space="preserve">KARAKTERİSTİK         </t>
  </si>
  <si>
    <t>06.04.2016
İstanbul</t>
  </si>
  <si>
    <t>İstanbul'da 2016 yılında 229 adet proje uygulanacaktır. Bu projelerin;</t>
  </si>
  <si>
    <t>197 adedi münhasıran İstanbul ve ilçelerinde,  32 adedi diğer iller ile ortak olarak ayrılan toplu ödeneklerle uygulanacaktır.</t>
  </si>
  <si>
    <t xml:space="preserve">Merkezi Yönetim, Döner Sermaye ve SGK, KİT ile Özelleştirme kapsamındaki kuruluşların 2016 yılı ödenek toplamı : 64 milyar 927 milyon 811 bin TL.'dir.  </t>
  </si>
  <si>
    <t xml:space="preserve">Dış kredi ile yapılan mahalli idareler yatırımları dahil edildiğinde toplam ödenek 94 milyar 784 milyon 666 bin TL olmaktadır. </t>
  </si>
  <si>
    <t>DSİ 24. BÖLGE MÜDÜRLÜĞÜ</t>
  </si>
  <si>
    <t>A) DEVAM EDEN PROJELER TOPLAMI</t>
  </si>
  <si>
    <t>ARAS ELEKTİRİK DAĞITIM A.Ş</t>
  </si>
  <si>
    <t>IĞDIR İL ÖZEL İDARESİ</t>
  </si>
  <si>
    <t>A) YENİ PROJELER TOPLAMI</t>
  </si>
  <si>
    <t>KARAYOLLARI 18. BÖLGE MÜDÜRLÜĞÜ</t>
  </si>
  <si>
    <t>IĞDIR ÜNİVERSİTESİ</t>
  </si>
  <si>
    <t>İNŞAAT</t>
  </si>
  <si>
    <t>İL SAĞLIK MÜDÜRLÜĞÜ</t>
  </si>
  <si>
    <t>GENÇLİK HİZMETLERİ VE SPOR İL MÜDÜRLÜĞÜ</t>
  </si>
  <si>
    <t>HALFELİ BELEDİYESİ</t>
  </si>
  <si>
    <t>ORMAN VE SU İŞLERİ XIII. BÖLGE MÜDÜRLÜĞÜ</t>
  </si>
  <si>
    <t>IĞDIR BELEDİYESİ</t>
  </si>
  <si>
    <t>ARALIK BELEDİYESİ</t>
  </si>
  <si>
    <t>TUZLUCA BELEDİYESİ</t>
  </si>
  <si>
    <t>İLLER BANKASI ERZURUM BÖLGE MÜDÜRLÜĞÜ</t>
  </si>
  <si>
    <t>KARAKOYUNLU BELEDİYESİ</t>
  </si>
  <si>
    <t>MELEKLİ BELEDİYESİ</t>
  </si>
  <si>
    <t>HOŞHABER BELEDİYESİ</t>
  </si>
  <si>
    <t>IĞDIR</t>
  </si>
  <si>
    <t xml:space="preserve">İNŞAAT SEKTÖRÜ TOPLAMI </t>
  </si>
  <si>
    <t xml:space="preserve">EĞİTİM SEKTÖRÜ TOPLAMI </t>
  </si>
  <si>
    <t xml:space="preserve">ULAŞTIRMA SEKTÖRÜ TOPLAMI </t>
  </si>
  <si>
    <t xml:space="preserve">ENERJİ SEKTÖRÜ TOPLAMI </t>
  </si>
  <si>
    <t xml:space="preserve">TARIM-SU ÜRÜNLERİ SEKTÖRÜ TOPLAMI </t>
  </si>
  <si>
    <t>İNŞAAT SEKTÖRÜ TOPLAMI</t>
  </si>
  <si>
    <t>IĞDIR GENEL TOPLAM</t>
  </si>
  <si>
    <t>İL EMNİYET MÜDÜRLÜĞÜ</t>
  </si>
  <si>
    <t>İnşaat</t>
  </si>
  <si>
    <t xml:space="preserve">Karakayunlu İlçe Emniyet Amirliği </t>
  </si>
  <si>
    <t>Karakoyunlu</t>
  </si>
  <si>
    <t>Hizmet Binasi</t>
  </si>
  <si>
    <t xml:space="preserve">2016 YILI SONU 
HARCAMA </t>
  </si>
  <si>
    <t>Ulaştırma</t>
  </si>
  <si>
    <t>Iğdır-Doğubayazıt (DAP)</t>
  </si>
  <si>
    <t>Iğdır</t>
  </si>
  <si>
    <t>BY 49 Km.</t>
  </si>
  <si>
    <t>Iğdır-Aralık-Dilucu Sınır Kapısı (DAP)</t>
  </si>
  <si>
    <t>BY 86 Km.</t>
  </si>
  <si>
    <t>(Kağızman-Tuzluca)Ayr.-Ağrı (DAP)</t>
  </si>
  <si>
    <t>Iğdır, Kars, Ağrı</t>
  </si>
  <si>
    <t>Kars-Digor-Iğdır (DAP)</t>
  </si>
  <si>
    <t>Kars</t>
  </si>
  <si>
    <t>Toplam 137 Km, BY 83 Km, SK
137 Km</t>
  </si>
  <si>
    <t>2006</t>
  </si>
  <si>
    <t>2020</t>
  </si>
  <si>
    <t>Toplam 79 km; 2A 79 Km, SK 79 Km</t>
  </si>
  <si>
    <t>1997</t>
  </si>
  <si>
    <t>2013</t>
  </si>
  <si>
    <t>2019</t>
  </si>
  <si>
    <t>1500 Seyirci Kapasiteli Bpor Salonu Yapım İşi</t>
  </si>
  <si>
    <t>Atatürk Mh Sentetik Futbol Sahası Soyunma Odaları Büyütme İşi</t>
  </si>
  <si>
    <t>ığdır- Merkez</t>
  </si>
  <si>
    <t>2015</t>
  </si>
  <si>
    <t>2017</t>
  </si>
  <si>
    <t>D.K.H.</t>
  </si>
  <si>
    <t>Kapalı Halısaha ,Voleybol, Basketbol</t>
  </si>
  <si>
    <t>Çevre Düzenleme İşi</t>
  </si>
  <si>
    <t>Mezarlık İhate Duvarı</t>
  </si>
  <si>
    <t>Hoshaber</t>
  </si>
  <si>
    <t>Düzenleme</t>
  </si>
  <si>
    <t>Ünlendi Barajı</t>
  </si>
  <si>
    <t>Tarım</t>
  </si>
  <si>
    <t>Muhtelif</t>
  </si>
  <si>
    <t>26.80 hm3 içmesuyu</t>
  </si>
  <si>
    <t>9 862 ha sulama26.80 hm3 içmesuyu</t>
  </si>
  <si>
    <t>2014</t>
  </si>
  <si>
    <t>2018</t>
  </si>
  <si>
    <t>İçmesuları ve Sulama Hatları Geçişleri</t>
  </si>
  <si>
    <t>Sulama Geçiş Hatlar</t>
  </si>
  <si>
    <t>2016</t>
  </si>
  <si>
    <t>Iğdır İçmesuyu İsale Hattı</t>
  </si>
  <si>
    <t>ğdır İçmesuyu Arıtma Tesisleri</t>
  </si>
  <si>
    <t>Iğdır İçmesuyu İsale Hattı TCK Geçişi</t>
  </si>
  <si>
    <t>125 000 m3/gün</t>
  </si>
  <si>
    <t>Iğdır 242. Şube Müdürlüğü Doğalgaz Dönüşüm ve Tesis İkmali İnşaatı</t>
  </si>
  <si>
    <t>ğdır Tuzluca İlçe Merkezi</t>
  </si>
  <si>
    <t>Iğdır Halfeli Beldesi</t>
  </si>
  <si>
    <t>ğdır Karakoyunlu Sulaması İnşaatı</t>
  </si>
  <si>
    <t>Iğdır Ovası Planlama Revizyonu Mühendislik Hizmetleri</t>
  </si>
  <si>
    <t>ğdır Tuzluca Ünlendi Barajı Sulaması Proje Yapımı</t>
  </si>
  <si>
    <t xml:space="preserve">Iğdır 242. Şube Müdürlüğü Doğalgaz Dönüşüm ve Tesis İkmali Proje Yapımı </t>
  </si>
  <si>
    <t>Iğdır Ocası Sulaması Ortak Tesisileri Onarımı 2. Kısım</t>
  </si>
  <si>
    <t>Iğdır Ovası Sulaması Ortak Tesisleri Onarımı</t>
  </si>
  <si>
    <t>Iğdır Ovası Sulamaları Koruyucu Tedbirler</t>
  </si>
  <si>
    <t>Iğdır 242. Şube Bina Tesisleri Onarım</t>
  </si>
  <si>
    <t>Iğdır 242. Şube Taşkın Tesisleri Onarım</t>
  </si>
  <si>
    <t>ÇEVRE VE ŞEHİRÇİLİK İL MÜDÜRLÜĞÜ</t>
  </si>
  <si>
    <t>Rehabilitasyon Merkezi  İnşaatı</t>
  </si>
  <si>
    <t>Belediye Hizmet Binası</t>
  </si>
  <si>
    <t>Aralık</t>
  </si>
  <si>
    <t xml:space="preserve">Yapım </t>
  </si>
  <si>
    <t xml:space="preserve">Küçük Sanayi Sitesi </t>
  </si>
  <si>
    <t xml:space="preserve">Enerji </t>
  </si>
  <si>
    <t>Güneş Enerji Santralinin Kurulması</t>
  </si>
  <si>
    <t xml:space="preserve">Kanalizasyan Yenileme İnşaatı </t>
  </si>
  <si>
    <t xml:space="preserve">İçme Suyu Şebeke  Yenileme </t>
  </si>
  <si>
    <t>Hizmet</t>
  </si>
  <si>
    <t>Alt Yapı</t>
  </si>
  <si>
    <t xml:space="preserve">Kamulaştırma </t>
  </si>
  <si>
    <t>Spor ve Yürüyüş Yolu</t>
  </si>
  <si>
    <t>Hayvan Pazarı Yapım İşi</t>
  </si>
  <si>
    <t>Mezbahane</t>
  </si>
  <si>
    <t>İl GIDA TARIM VE HAYVANCILIK</t>
  </si>
  <si>
    <t>İçme Suyu Şebeke  İnşaatı</t>
  </si>
  <si>
    <t>SÜREYYA ÇEŞME KÖK - AĞRI DAĞI İRAN SINIRI KARAKOLLARI 3*3/0AWG İLE 3*3AWG ENH YAPIM İŞİ</t>
  </si>
  <si>
    <t>ENH</t>
  </si>
  <si>
    <t>FİDER4-SUVEREN KÖK-KORHAN,GÜRPINAR GURUP ENH 3*3/0AWG İLE 3*3AWG DAĞITIM HATTI + KÖKYAPIM İŞİ</t>
  </si>
  <si>
    <t>ENH+KÖK</t>
  </si>
  <si>
    <t>HOŞHABER DM - DM1 TRAFO BÖLGELERİNDE XLPE YERALTI YAPIM İŞİ</t>
  </si>
  <si>
    <t>YERALTI</t>
  </si>
  <si>
    <t>YK. ÇAMURLU-KERİMBEYLİ ARASI 3*3AWG İLETKEN TERTİPLİ DAĞITIM HATTI YAPIM İŞİ</t>
  </si>
  <si>
    <t xml:space="preserve">İNCE KÖK- ORTABUCAK KÖK 3 AWG ENH </t>
  </si>
  <si>
    <t>KÖK</t>
  </si>
  <si>
    <t>GAZİLER KÖK VE ÇEVRE HATLARA İRTİBAT</t>
  </si>
  <si>
    <t>TUZLUCA ERGÜDER ENH BRŞ. MEHMET YILMAZ KARAKOLU ENH 3 AWG</t>
  </si>
  <si>
    <t>IĞDIR -ARALIK AŞ.ÇAMURLU - ORTALAR MAH.3 AWG E.N.H</t>
  </si>
  <si>
    <t>AŞ. ÇARIKÇI KÖK-YAYCI  3 AWG ENH TESİS  YAPIM İŞİ</t>
  </si>
  <si>
    <t>KARAKOYUNLU MERKEZ TR-10 BÖLGESİ AG-YG KISMİ YERALTI ŞEBEKESİ YAPIM İŞİ</t>
  </si>
  <si>
    <t>YAZLIK-İSLAMKÖY  3 AWG ENH TESİS  YAPIM İŞİ</t>
  </si>
  <si>
    <t>IĞDIR İLİ KARAKOYUNLU İLÇESİ BULAKBAŞI KÖYÜ AG-YG ELEKTRİK TESİS YAPIM İŞİ</t>
  </si>
  <si>
    <t>ŞEBEKE TEVSİİ</t>
  </si>
  <si>
    <t>IĞDIR İLİ TUZLUCA İLÇESİ UĞURCA KÖYÜ AG-YG ELEKTRİK TESİS YAPIM İŞİ</t>
  </si>
  <si>
    <t>IĞDIR İLİ TUZLUCA İLÇESİ KELEKLİ KÖYÜ AG-YG ELEKTRİK TESİS YAPIM İŞİ</t>
  </si>
  <si>
    <t>IĞDIR İL, İLÇE KÜÇÜK EK TESİSLERİ YAPIM İŞİ</t>
  </si>
  <si>
    <t>EK TESİS</t>
  </si>
  <si>
    <t>Park Projesi</t>
  </si>
  <si>
    <t>Garaj Yapımı</t>
  </si>
  <si>
    <t>Asfalt ve Kilitli Beton Parke ile Yol Yapımı</t>
  </si>
  <si>
    <t>Bisiklet Yolu</t>
  </si>
  <si>
    <t>Halfeli</t>
  </si>
  <si>
    <t xml:space="preserve">Medikososyal Binası Yapım İşi  </t>
  </si>
  <si>
    <t>Sentetik Çim Saha+2 Halı Saha+1 basketbol Sahası+1 Tenis Sahası Yapım İşi</t>
  </si>
  <si>
    <t>Çeşitli Onarım ve Tadilat Yapılması İşi</t>
  </si>
  <si>
    <t>Yaklaşık 1000 Dönümlük Alanda 1.Etap Peyzaj  Yapım İşi</t>
  </si>
  <si>
    <t>Doğalgaz Dönüşüm Yapım İşi</t>
  </si>
  <si>
    <t>Kütüphane Binası Yapım işi</t>
  </si>
  <si>
    <t>Güvenlik Yolu Yapım İşi</t>
  </si>
  <si>
    <t>Atölye Binaları  Yapım İşi</t>
  </si>
  <si>
    <t>İlahiyat Binası Proje İşi</t>
  </si>
  <si>
    <t>İlahiyat Binası Yapım İşi</t>
  </si>
  <si>
    <t>Tribünler Yapım İşi</t>
  </si>
  <si>
    <t>Olimpik Havuz Proje İşi</t>
  </si>
  <si>
    <t>Mühendislik Fakültesi Laboratuvarları proje işi</t>
  </si>
  <si>
    <t>Büyük Onarım Yapım İş,</t>
  </si>
  <si>
    <t>Iğdır-Merkez</t>
  </si>
  <si>
    <t>Yapım</t>
  </si>
  <si>
    <t>Eğitim</t>
  </si>
  <si>
    <t>İlimiz Merkez Mahallelerine 200.000 m2 Asfalt yapım işi</t>
  </si>
  <si>
    <t>İlimiz Merkez Mahallelerine</t>
  </si>
  <si>
    <t>İlimiz Merkez Mahallelerine 150.000 m2 lik alana parke Yapım İşi.</t>
  </si>
  <si>
    <t>İlimiz Merkez Mahallelerine 1/1000 Ölçekli İmar Planı Uygulanması İşi</t>
  </si>
  <si>
    <t>Merkez Mahalleler</t>
  </si>
  <si>
    <t>İlimiz Merkez Mahallelerine Muhtelif yerlere    18. madde İmar Uygulaması yapılması işi.</t>
  </si>
  <si>
    <t>İlimiz Merkez Mahallelerine 100.000 mt alana Kanalizasyon Hattı Yapılması İşi.</t>
  </si>
  <si>
    <t xml:space="preserve">İlimiz Merkez Mahalleler </t>
  </si>
  <si>
    <t>İlimiz Merkez Mahallelerine 35.000 mt Su İsale hattı çekilmesi işi.</t>
  </si>
  <si>
    <t>İlimiz Merkez Mahallelere 14 adet Yangın Hidrat Vanası yapım İşi.</t>
  </si>
  <si>
    <t>14 Kasım Mahallesinde Mevcut Sebze Pazarı Üzerinde 1000 m2 Alan üzerine 5000 m2 Yeraltı Yerüstü Kapalı Katlı Oto Park Yapımı</t>
  </si>
  <si>
    <t>14 Kasım Mah.</t>
  </si>
  <si>
    <t>düzenleme</t>
  </si>
  <si>
    <t>Aralık İlçesine Halk Eğitim Merkezi Yapım İşi</t>
  </si>
  <si>
    <t>Merkez 24 Derslik Anadolu Lisesi</t>
  </si>
  <si>
    <t>Merkez</t>
  </si>
  <si>
    <t>Enginalan Özel Eğitim Okulu 8 Derslik ve Yemekhane</t>
  </si>
  <si>
    <t>Tuzluca İlçesine 24 Derslik Mesleki ve Teknik Lise Yapımı</t>
  </si>
  <si>
    <t>Tuzluca</t>
  </si>
  <si>
    <t>Iğdır Büyük Tip Halk Eğitim Merkezi</t>
  </si>
  <si>
    <t>Tuzluca Merkez 8 Derslik Okulu  Yapım İşi.</t>
  </si>
  <si>
    <t>Merkez Bağlar Mahallesine 24 Derslik Orta okulu ve  4 Derslik  AnaokuluYapım İşi:</t>
  </si>
  <si>
    <t>Tuzluca İlçesi Gülahmet Köyüne 4 Derslik   İlkokul Yapım İşi:</t>
  </si>
  <si>
    <t>Güzel Sanatlar Lisesi Bakım Onarım İşi.</t>
  </si>
  <si>
    <t xml:space="preserve">3 Adet Okul Bakım Onarım İşi                                                                                                                                                                                                                                                                                                                                                                             1-Karakoyunlu Gazi YİBO İlk Okulu İhate  Duvarı Yapım İşi.                                                                                    2-Şevkiakğün Orta Okulu Bakım Onarım İşi.                                                                                                                                                    3-Halfeli İmam Hatip Orta Okuluna Kantin Yapım İşi.                                             </t>
  </si>
  <si>
    <t>Karakoyunlu - Merkez</t>
  </si>
  <si>
    <t>Tuzluca Şehit Üsteğmen Hakan Özkaner Orta Okul İhate Duvarı Yapım İşi.</t>
  </si>
  <si>
    <t>Mev Anadolu Lisesi, Spor Salonu ve Yurt Doğalgaz Yapım İşi.</t>
  </si>
  <si>
    <t>Kurtuluş ve Ziya Gökalp Orta Okulu Doğalgaz Yapım İşi.</t>
  </si>
  <si>
    <t>Valilik Hizmet Binası Doğalgaz Yapım İşi.</t>
  </si>
  <si>
    <t>Valilik Hizmet Binası İhate Duvarı Yapım İşi.</t>
  </si>
  <si>
    <t>Valilik Hizmet Binası Hidrolik Bariyer yapım İşi.</t>
  </si>
  <si>
    <t>Valilik Bahçesine Güvenlik Kulübesi yapım İşi.</t>
  </si>
  <si>
    <t>Karakoyunlu İlçe Emniyet Müdürlüğü Hizmet Binası Yapım işi.</t>
  </si>
  <si>
    <t>Özel İdare Hizmet Binası Doğalgaz Yapım İşi.</t>
  </si>
  <si>
    <t>Tuzluca Kaymakamlığı Hizmet Binası Proje Hizmet Alım İşi.</t>
  </si>
  <si>
    <t>Kültür Müdürlüğü Bakım Onarım İşi.</t>
  </si>
  <si>
    <t>-</t>
  </si>
  <si>
    <t>Çöp kontenyır Alımı</t>
  </si>
  <si>
    <t>Organize sanayi bölgesi</t>
  </si>
  <si>
    <t>Yolcu Durakları</t>
  </si>
  <si>
    <t>Katı Atık Projesi</t>
  </si>
  <si>
    <t>CBS (Coğrafi Bilgi Sistemi)</t>
  </si>
  <si>
    <t>Tarla İçi Geliştirme Projesi</t>
  </si>
  <si>
    <t>Merkez - Aralık - Tuzluca</t>
  </si>
  <si>
    <t>Sulama ve Gölet</t>
  </si>
  <si>
    <t>100 km                   10 adet</t>
  </si>
  <si>
    <t>Aralık RAÖ Projesi</t>
  </si>
  <si>
    <t>13542 ha</t>
  </si>
  <si>
    <t xml:space="preserve"> 2017 Yılı DAP Tarımsal Sulama Programı </t>
  </si>
  <si>
    <t>605 ha</t>
  </si>
  <si>
    <t xml:space="preserve">2017 Yılı DAP HİS Gölet Programı </t>
  </si>
  <si>
    <t xml:space="preserve">7000 B.Baş             47500 K.Baş   </t>
  </si>
  <si>
    <t>Bayraktutan Köyü Köy İşi Kanalı</t>
  </si>
  <si>
    <t>Dik Kanal</t>
  </si>
  <si>
    <t>Yüzbaşılar Köyü Köy İşi Kanalı</t>
  </si>
  <si>
    <t>Özdemir Köyü Köy İşi Kanalı</t>
  </si>
  <si>
    <t>Tacirli Köyü Köy İşi Kanalı</t>
  </si>
  <si>
    <t>Kar Mücadelesi (Tuz Alımı)</t>
  </si>
  <si>
    <t>Muhtelif köyler</t>
  </si>
  <si>
    <t>Mal Alımı</t>
  </si>
  <si>
    <t>Trafik İşaret Levha Alımı</t>
  </si>
  <si>
    <t>Sanat Yapıları</t>
  </si>
  <si>
    <t>Asfalt bakım ve onarım</t>
  </si>
  <si>
    <t>Yol onarımı</t>
  </si>
  <si>
    <t>Greyderli bakım</t>
  </si>
  <si>
    <t>Malzemeli bakım</t>
  </si>
  <si>
    <t xml:space="preserve">İçme Suyu Bakım Onarım Yapım Giderleri </t>
  </si>
  <si>
    <t xml:space="preserve">Muhtelif Köyler </t>
  </si>
  <si>
    <t>İçme Suları</t>
  </si>
  <si>
    <t xml:space="preserve">İçme Suyu Büyük Bakım Onarım Yapım Giderleri </t>
  </si>
  <si>
    <t>Korhan Askeri İçme Suyu İshale Hattı Yapım İşi</t>
  </si>
  <si>
    <t>Iğdır Caddesinin Düzenlemesi</t>
  </si>
  <si>
    <t>1,2.3, 4.Etap 18Madde Uygulaması Yolların Dolgu Yapılması.</t>
  </si>
  <si>
    <t>Kanalizasyon Şebekesi Yapımı</t>
  </si>
  <si>
    <t xml:space="preserve"> Yol Düzenlemesi</t>
  </si>
  <si>
    <t>İstanbul Bulvarının Düzenlemesi</t>
  </si>
  <si>
    <t>Park Yapımı</t>
  </si>
  <si>
    <t>İstiklal CaddesiDüzenlemesi</t>
  </si>
  <si>
    <t>ATATÜRK Cadd.Düzenlemesi</t>
  </si>
  <si>
    <t>Zafer Caddesinin Düzenlemesi</t>
  </si>
  <si>
    <t>Hürriyet Caddesi</t>
  </si>
  <si>
    <t>Futbol Sahası Yapımı ve Düzenlemesi</t>
  </si>
  <si>
    <t>Bağlar Caddesi</t>
  </si>
  <si>
    <t>Hoc Ahmet Yasevi Caddesi</t>
  </si>
  <si>
    <t>Hizmet-Onarım-Düzenleme</t>
  </si>
  <si>
    <t>Kadastro Projesi</t>
  </si>
  <si>
    <t>Orman Kadastrosu</t>
  </si>
  <si>
    <t>Orman Köyleri Etüt Planlama Projesi</t>
  </si>
  <si>
    <t xml:space="preserve"> Etüt Planlama</t>
  </si>
  <si>
    <t>Orman Koruma ve Yangınla Mücadele Proj.</t>
  </si>
  <si>
    <t>Iğdır, Kağızman</t>
  </si>
  <si>
    <t>Bina İnşaatları</t>
  </si>
  <si>
    <t>Ağaçlandırma ve Toprak Muh.Projesi</t>
  </si>
  <si>
    <t xml:space="preserve"> Ağaçlandırma Tesis</t>
  </si>
  <si>
    <t xml:space="preserve">Ağaçlandırma Bakım   </t>
  </si>
  <si>
    <t>Toprak Muhafaza Tesis (Erezyon Kont.tesis)</t>
  </si>
  <si>
    <t>Toprak Muhafaza Bakım (Erezyon Kont.Bakım)</t>
  </si>
  <si>
    <t xml:space="preserve"> Mera Islahı</t>
  </si>
  <si>
    <t>İÇME SUYU ŞEBEKESİNİN DEĞİŞTİRİLMESİ</t>
  </si>
  <si>
    <t>FATİH MAHALLESİNDEKİ PARKESİZ VE KALDIRIMSIZ CADDELERİN DÜZENLENMESİ</t>
  </si>
  <si>
    <t>KARAKOYUNLU KANALİZASYON ŞEBEKESİNİN DEĞİŞTİRİLMESİ</t>
  </si>
  <si>
    <t>A)  YENİ PROJELER TOPLAMI</t>
  </si>
  <si>
    <t>A)  YENİ VE DEVAM EDEN PROJELER TOPLAMI</t>
  </si>
  <si>
    <t>A) YENE VE DEVAM EDEN PROJELER TOPLAMI</t>
  </si>
  <si>
    <t>Şebeke Yapımı</t>
  </si>
  <si>
    <t>A) YENİ VE DEVAM  EDEN PROJELER TOPLAMI</t>
  </si>
  <si>
    <t>Enerji Santrali</t>
  </si>
  <si>
    <t>betonarme</t>
  </si>
  <si>
    <t>A) YENİ VE DEVAM EDEN PROJELER TOPLAMI</t>
  </si>
  <si>
    <t>Tesis Onarımı</t>
  </si>
  <si>
    <t>Sulama Onarımları</t>
  </si>
  <si>
    <t>Doğalgaz Dönüşümü</t>
  </si>
  <si>
    <t>9 862 ha sulama</t>
  </si>
  <si>
    <t>aşkın ve Kurutma Tesis Onarım</t>
  </si>
  <si>
    <t>Planlama Revizyonu</t>
  </si>
  <si>
    <t xml:space="preserve"> 1100 ha sulama</t>
  </si>
  <si>
    <t>Taşkın ve Rusubat Kontrolü</t>
  </si>
  <si>
    <t>Taşkın Koruma</t>
  </si>
  <si>
    <t>Aralık Merkez TSM 5-6 Hek. + ASM + 112 ASH Yapım İşiMerkez Melekli 1-2 Hekimlik Yapım İşiMerkez Tacirli ASM 1-2 Hekimlik Yapım işiTuzluca TSM (T11) + ASM (8 Hek. ) + 122 ASH Yapım İşierkez TSM ( Sağ. Yaş. Mer. ) + (ASM 7 Hek. ) Yapım İşiBaharlı ASH Yapım İşiAralık Aşağı Çamurlu 3-4 Aile Hek. Asm Yapım İşi</t>
  </si>
  <si>
    <t>2009</t>
  </si>
  <si>
    <t>A) YENİ  VE DEVAM EDİN PROJELER TOPLAMI</t>
  </si>
  <si>
    <t>ğdır Merkez Tuzluca ,Karakoyunlu ve Aralık İlçe Köyleri</t>
  </si>
  <si>
    <t>Sulama Kanalı Bakımı Onarım</t>
  </si>
  <si>
    <t>100 km</t>
  </si>
  <si>
    <t>BSK asf.yapım</t>
  </si>
  <si>
    <t>Tuzluca Üçkaya</t>
  </si>
  <si>
    <t>TUZLUCA  BELEDİYESİ</t>
  </si>
  <si>
    <t>Sıcak Asvalt Yapım İşi</t>
  </si>
  <si>
    <t xml:space="preserve">İlçe Merkezi </t>
  </si>
  <si>
    <t>sıcak Asvalt</t>
  </si>
  <si>
    <t>0</t>
  </si>
  <si>
    <t xml:space="preserve">8 Adet Çok Amaçlı Saha </t>
  </si>
  <si>
    <t xml:space="preserve">Park Yapımı </t>
  </si>
  <si>
    <t>Semt Sahası</t>
  </si>
  <si>
    <t>500 Tonluk Su Deposu</t>
  </si>
  <si>
    <t>Kilitli Parke Döşemesi</t>
  </si>
  <si>
    <t>tuzluca</t>
  </si>
  <si>
    <t>İmar</t>
  </si>
  <si>
    <t>Ulasım</t>
  </si>
  <si>
    <t>58</t>
  </si>
  <si>
    <t>60</t>
  </si>
  <si>
    <t>61</t>
  </si>
  <si>
    <t>59</t>
  </si>
  <si>
    <t>62</t>
  </si>
  <si>
    <t>Yapım Onarım</t>
  </si>
  <si>
    <t xml:space="preserve">DKH </t>
  </si>
  <si>
    <t xml:space="preserve">Iğdır Merkez </t>
  </si>
  <si>
    <t>Onarım Düzenleme</t>
  </si>
  <si>
    <t>Yapım Hizmet Onarım</t>
  </si>
  <si>
    <t>ığdır</t>
  </si>
  <si>
    <t>Tarımı ve Hayvançılığı Geliştirme Projeliru</t>
  </si>
  <si>
    <t>Tarım 17 Adet</t>
  </si>
  <si>
    <t>2016 YILI  SONU HARCAMA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</si>
</sst>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\ &quot;TL&quot;;[Red]\-#,##0\ &quot;TL&quot;"/>
    <numFmt numFmtId="165" formatCode="_-* #,##0.00\ _T_L_-;\-* #,##0.00\ _T_L_-;_-* &quot;-&quot;??\ _T_L_-;_-@_-"/>
    <numFmt numFmtId="167" formatCode="_-* #,##0\ _T_L_-;\-* #,##0\ _T_L_-;_-* &quot;-&quot;??\ _T_L_-;_-@_-"/>
    <numFmt numFmtId="168" formatCode="#\ \ ###\ ###\ ###"/>
  </numFmts>
  <fonts count="4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4"/>
      <color theme="0"/>
      <name val="Arial"/>
      <family val="2"/>
      <charset val="162"/>
    </font>
    <font>
      <b/>
      <sz val="14"/>
      <name val="Arial"/>
      <family val="2"/>
      <charset val="162"/>
    </font>
    <font>
      <b/>
      <sz val="16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4"/>
      <color rgb="FFFF0000"/>
      <name val="Arial"/>
      <family val="2"/>
      <charset val="162"/>
    </font>
    <font>
      <b/>
      <sz val="2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6"/>
      <color rgb="FF0000FF"/>
      <name val="Times New Roman Tur"/>
      <family val="1"/>
      <charset val="162"/>
    </font>
    <font>
      <b/>
      <sz val="12"/>
      <color rgb="FF0000FF"/>
      <name val="Times New Roman Tur"/>
      <family val="1"/>
      <charset val="162"/>
    </font>
    <font>
      <b/>
      <sz val="10"/>
      <name val="Times New Roman"/>
      <family val="1"/>
      <charset val="162"/>
    </font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2"/>
      <name val="Arial Tur"/>
      <charset val="162"/>
    </font>
    <font>
      <b/>
      <sz val="11"/>
      <color theme="3"/>
      <name val="Times New Roman"/>
      <family val="1"/>
      <charset val="162"/>
    </font>
    <font>
      <b/>
      <sz val="12"/>
      <name val="Times New Roman Tur"/>
      <family val="1"/>
      <charset val="162"/>
    </font>
    <font>
      <b/>
      <sz val="12"/>
      <color rgb="FFFF0000"/>
      <name val="Times New Roman Tur"/>
      <family val="1"/>
      <charset val="162"/>
    </font>
    <font>
      <sz val="10"/>
      <color theme="1"/>
      <name val="Arial Tur"/>
      <charset val="162"/>
    </font>
    <font>
      <b/>
      <sz val="10"/>
      <color rgb="FFFF0000"/>
      <name val="Times New Roman Tur"/>
      <family val="1"/>
      <charset val="162"/>
    </font>
    <font>
      <b/>
      <sz val="10"/>
      <color theme="1"/>
      <name val="Times New Roman Tur"/>
      <family val="1"/>
      <charset val="162"/>
    </font>
    <font>
      <b/>
      <sz val="18"/>
      <name val="Times New Roman Tur"/>
      <family val="1"/>
      <charset val="162"/>
    </font>
    <font>
      <b/>
      <sz val="16"/>
      <name val="Times New Roman Tur"/>
      <family val="1"/>
      <charset val="162"/>
    </font>
    <font>
      <sz val="16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b/>
      <sz val="36"/>
      <color theme="1"/>
      <name val="Times New Roman"/>
      <family val="1"/>
      <charset val="162"/>
    </font>
    <font>
      <b/>
      <sz val="12"/>
      <color indexed="10"/>
      <name val="Times New Roman"/>
      <family val="1"/>
      <charset val="162"/>
    </font>
    <font>
      <b/>
      <sz val="16"/>
      <color rgb="FFFF0000"/>
      <name val="Times New Roman Tur"/>
      <family val="1"/>
      <charset val="162"/>
    </font>
    <font>
      <sz val="12"/>
      <color theme="1"/>
      <name val="Calibri"/>
      <family val="2"/>
      <charset val="162"/>
      <scheme val="minor"/>
    </font>
    <font>
      <sz val="11"/>
      <color theme="0" tint="-0.14999847407452621"/>
      <name val="Calibri"/>
      <family val="2"/>
      <charset val="162"/>
      <scheme val="minor"/>
    </font>
    <font>
      <b/>
      <sz val="12"/>
      <color theme="1"/>
      <name val="Times New Roman Tur"/>
      <family val="1"/>
      <charset val="162"/>
    </font>
    <font>
      <sz val="12"/>
      <color theme="0" tint="-0.1499984740745262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6"/>
      <color rgb="FFFF0000"/>
      <name val="Arial"/>
      <family val="2"/>
      <charset val="162"/>
    </font>
    <font>
      <sz val="10"/>
      <name val="Verdana"/>
      <family val="2"/>
      <charset val="162"/>
    </font>
    <font>
      <sz val="16"/>
      <color theme="1"/>
      <name val="Times New Roman"/>
      <family val="1"/>
      <charset val="162"/>
    </font>
    <font>
      <sz val="12"/>
      <color indexed="8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1" fillId="0" borderId="0" applyFont="0" applyFill="0" applyBorder="0" applyAlignment="0" applyProtection="0"/>
    <xf numFmtId="0" fontId="40" fillId="0" borderId="0"/>
    <xf numFmtId="0" fontId="15" fillId="0" borderId="0"/>
  </cellStyleXfs>
  <cellXfs count="175">
    <xf numFmtId="0" fontId="0" fillId="0" borderId="0" xfId="0"/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9" fillId="7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vertical="center"/>
    </xf>
    <xf numFmtId="0" fontId="0" fillId="0" borderId="0" xfId="0" applyBorder="1"/>
    <xf numFmtId="0" fontId="23" fillId="0" borderId="0" xfId="0" applyFont="1" applyBorder="1"/>
    <xf numFmtId="167" fontId="23" fillId="0" borderId="0" xfId="0" applyNumberFormat="1" applyFont="1" applyBorder="1"/>
    <xf numFmtId="0" fontId="2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28" fillId="0" borderId="0" xfId="0" applyFont="1"/>
    <xf numFmtId="0" fontId="27" fillId="0" borderId="0" xfId="0" applyFont="1" applyBorder="1" applyAlignment="1">
      <alignment horizontal="centerContinuous"/>
    </xf>
    <xf numFmtId="0" fontId="33" fillId="9" borderId="0" xfId="0" applyFont="1" applyFill="1"/>
    <xf numFmtId="0" fontId="33" fillId="0" borderId="0" xfId="0" applyFont="1"/>
    <xf numFmtId="0" fontId="34" fillId="0" borderId="0" xfId="0" applyFont="1" applyAlignment="1">
      <alignment horizontal="center"/>
    </xf>
    <xf numFmtId="0" fontId="34" fillId="0" borderId="0" xfId="0" applyFont="1"/>
    <xf numFmtId="0" fontId="2" fillId="10" borderId="1" xfId="1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vertical="center"/>
    </xf>
    <xf numFmtId="3" fontId="6" fillId="8" borderId="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10" borderId="1" xfId="0" applyFont="1" applyFill="1" applyBorder="1" applyAlignment="1">
      <alignment horizontal="center" vertical="center"/>
    </xf>
    <xf numFmtId="3" fontId="17" fillId="10" borderId="1" xfId="0" applyNumberFormat="1" applyFont="1" applyFill="1" applyBorder="1" applyAlignment="1">
      <alignment vertical="center"/>
    </xf>
    <xf numFmtId="3" fontId="17" fillId="10" borderId="2" xfId="0" applyNumberFormat="1" applyFont="1" applyFill="1" applyBorder="1" applyAlignment="1">
      <alignment vertical="center"/>
    </xf>
    <xf numFmtId="3" fontId="17" fillId="10" borderId="1" xfId="0" applyNumberFormat="1" applyFont="1" applyFill="1" applyBorder="1" applyAlignment="1">
      <alignment horizontal="right" vertical="center" wrapText="1"/>
    </xf>
    <xf numFmtId="0" fontId="20" fillId="11" borderId="1" xfId="0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vertical="center"/>
    </xf>
    <xf numFmtId="0" fontId="19" fillId="11" borderId="1" xfId="0" applyFont="1" applyFill="1" applyBorder="1" applyAlignment="1">
      <alignment vertical="center"/>
    </xf>
    <xf numFmtId="0" fontId="18" fillId="11" borderId="1" xfId="0" applyFont="1" applyFill="1" applyBorder="1" applyAlignment="1">
      <alignment horizontal="center" vertical="center"/>
    </xf>
    <xf numFmtId="3" fontId="18" fillId="11" borderId="1" xfId="0" applyNumberFormat="1" applyFont="1" applyFill="1" applyBorder="1" applyAlignment="1">
      <alignment horizontal="center" vertical="center"/>
    </xf>
    <xf numFmtId="0" fontId="22" fillId="9" borderId="0" xfId="0" applyFont="1" applyFill="1" applyBorder="1" applyAlignment="1">
      <alignment horizontal="center"/>
    </xf>
    <xf numFmtId="0" fontId="35" fillId="9" borderId="0" xfId="0" applyFont="1" applyFill="1" applyBorder="1"/>
    <xf numFmtId="0" fontId="22" fillId="9" borderId="0" xfId="0" applyFont="1" applyFill="1" applyBorder="1"/>
    <xf numFmtId="3" fontId="31" fillId="9" borderId="0" xfId="2" applyNumberFormat="1" applyFont="1" applyFill="1" applyBorder="1" applyAlignment="1">
      <alignment horizontal="center" vertical="center"/>
    </xf>
    <xf numFmtId="0" fontId="21" fillId="9" borderId="0" xfId="0" applyFont="1" applyFill="1" applyBorder="1"/>
    <xf numFmtId="3" fontId="31" fillId="9" borderId="0" xfId="0" applyNumberFormat="1" applyFont="1" applyFill="1" applyBorder="1" applyAlignment="1">
      <alignment horizontal="center" vertical="center" wrapText="1"/>
    </xf>
    <xf numFmtId="167" fontId="31" fillId="9" borderId="0" xfId="2" applyNumberFormat="1" applyFont="1" applyFill="1" applyBorder="1" applyAlignment="1">
      <alignment vertical="center"/>
    </xf>
    <xf numFmtId="0" fontId="22" fillId="9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/>
    <xf numFmtId="0" fontId="22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0" fontId="36" fillId="0" borderId="0" xfId="0" applyFont="1"/>
    <xf numFmtId="0" fontId="8" fillId="4" borderId="7" xfId="0" applyFont="1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center" vertical="center" wrapText="1"/>
    </xf>
    <xf numFmtId="0" fontId="8" fillId="4" borderId="9" xfId="1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right" vertical="center"/>
    </xf>
    <xf numFmtId="0" fontId="2" fillId="10" borderId="11" xfId="0" applyFont="1" applyFill="1" applyBorder="1" applyAlignment="1">
      <alignment horizontal="center" vertical="center"/>
    </xf>
    <xf numFmtId="3" fontId="9" fillId="7" borderId="12" xfId="0" applyNumberFormat="1" applyFont="1" applyFill="1" applyBorder="1" applyAlignment="1">
      <alignment vertical="center"/>
    </xf>
    <xf numFmtId="3" fontId="9" fillId="7" borderId="13" xfId="0" applyNumberFormat="1" applyFont="1" applyFill="1" applyBorder="1" applyAlignment="1">
      <alignment vertical="center"/>
    </xf>
    <xf numFmtId="3" fontId="8" fillId="7" borderId="12" xfId="0" applyNumberFormat="1" applyFont="1" applyFill="1" applyBorder="1" applyAlignment="1">
      <alignment vertical="center"/>
    </xf>
    <xf numFmtId="3" fontId="9" fillId="7" borderId="18" xfId="0" applyNumberFormat="1" applyFont="1" applyFill="1" applyBorder="1" applyAlignment="1">
      <alignment vertical="center"/>
    </xf>
    <xf numFmtId="0" fontId="2" fillId="10" borderId="6" xfId="0" applyFont="1" applyFill="1" applyBorder="1" applyAlignment="1">
      <alignment horizontal="center" vertical="center"/>
    </xf>
    <xf numFmtId="0" fontId="8" fillId="4" borderId="8" xfId="1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/>
    </xf>
    <xf numFmtId="3" fontId="6" fillId="7" borderId="1" xfId="0" applyNumberFormat="1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3" fontId="37" fillId="9" borderId="1" xfId="0" applyNumberFormat="1" applyFont="1" applyFill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9" fontId="3" fillId="10" borderId="1" xfId="1" applyNumberFormat="1" applyFont="1" applyFill="1" applyBorder="1" applyAlignment="1">
      <alignment vertical="center" wrapText="1"/>
    </xf>
    <xf numFmtId="49" fontId="3" fillId="10" borderId="1" xfId="1" applyNumberFormat="1" applyFont="1" applyFill="1" applyBorder="1" applyAlignment="1">
      <alignment horizontal="center" vertical="center" wrapText="1"/>
    </xf>
    <xf numFmtId="0" fontId="42" fillId="9" borderId="1" xfId="0" applyNumberFormat="1" applyFont="1" applyFill="1" applyBorder="1" applyAlignment="1">
      <alignment horizontal="center" vertical="center" wrapText="1"/>
    </xf>
    <xf numFmtId="168" fontId="42" fillId="9" borderId="18" xfId="0" applyNumberFormat="1" applyFont="1" applyFill="1" applyBorder="1" applyAlignment="1">
      <alignment horizontal="right" vertical="center" wrapText="1"/>
    </xf>
    <xf numFmtId="3" fontId="37" fillId="9" borderId="1" xfId="0" applyNumberFormat="1" applyFont="1" applyFill="1" applyBorder="1" applyAlignment="1">
      <alignment horizontal="right" vertical="center" wrapText="1"/>
    </xf>
    <xf numFmtId="168" fontId="42" fillId="9" borderId="1" xfId="0" applyNumberFormat="1" applyFont="1" applyFill="1" applyBorder="1" applyAlignment="1">
      <alignment horizontal="right" vertical="center" wrapText="1"/>
    </xf>
    <xf numFmtId="49" fontId="3" fillId="10" borderId="1" xfId="1" applyNumberFormat="1" applyFont="1" applyFill="1" applyBorder="1" applyAlignment="1">
      <alignment horizontal="center" vertical="center"/>
    </xf>
    <xf numFmtId="168" fontId="3" fillId="9" borderId="1" xfId="0" applyNumberFormat="1" applyFont="1" applyFill="1" applyBorder="1" applyAlignment="1">
      <alignment horizontal="right" vertical="center"/>
    </xf>
    <xf numFmtId="0" fontId="37" fillId="9" borderId="1" xfId="0" applyFont="1" applyFill="1" applyBorder="1" applyAlignment="1">
      <alignment vertical="center" wrapText="1"/>
    </xf>
    <xf numFmtId="0" fontId="37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left" vertical="center"/>
    </xf>
    <xf numFmtId="49" fontId="3" fillId="10" borderId="1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vertical="center"/>
    </xf>
    <xf numFmtId="49" fontId="3" fillId="10" borderId="1" xfId="0" applyNumberFormat="1" applyFont="1" applyFill="1" applyBorder="1" applyAlignment="1">
      <alignment vertical="center" wrapText="1"/>
    </xf>
    <xf numFmtId="49" fontId="3" fillId="10" borderId="1" xfId="0" applyNumberFormat="1" applyFont="1" applyFill="1" applyBorder="1" applyAlignment="1">
      <alignment horizontal="right" vertical="center"/>
    </xf>
    <xf numFmtId="3" fontId="3" fillId="10" borderId="1" xfId="0" applyNumberFormat="1" applyFont="1" applyFill="1" applyBorder="1" applyAlignment="1">
      <alignment horizontal="right" vertical="center"/>
    </xf>
    <xf numFmtId="0" fontId="38" fillId="9" borderId="1" xfId="0" applyFont="1" applyFill="1" applyBorder="1" applyAlignment="1">
      <alignment horizontal="left" vertical="center" wrapText="1"/>
    </xf>
    <xf numFmtId="0" fontId="33" fillId="9" borderId="1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>
      <alignment horizontal="center" vertical="center"/>
    </xf>
    <xf numFmtId="3" fontId="37" fillId="9" borderId="1" xfId="0" applyNumberFormat="1" applyFont="1" applyFill="1" applyBorder="1" applyAlignment="1">
      <alignment horizontal="right" vertical="center"/>
    </xf>
    <xf numFmtId="3" fontId="2" fillId="10" borderId="1" xfId="0" applyNumberFormat="1" applyFont="1" applyFill="1" applyBorder="1" applyAlignment="1">
      <alignment horizontal="left" vertical="center"/>
    </xf>
    <xf numFmtId="3" fontId="2" fillId="10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horizontal="center" vertical="center" wrapText="1"/>
    </xf>
    <xf numFmtId="49" fontId="3" fillId="10" borderId="1" xfId="0" applyNumberFormat="1" applyFont="1" applyFill="1" applyBorder="1" applyAlignment="1">
      <alignment horizontal="left" vertical="center" wrapText="1"/>
    </xf>
    <xf numFmtId="3" fontId="3" fillId="10" borderId="1" xfId="0" applyNumberFormat="1" applyFont="1" applyFill="1" applyBorder="1" applyAlignment="1">
      <alignment horizontal="right"/>
    </xf>
    <xf numFmtId="0" fontId="37" fillId="9" borderId="1" xfId="0" applyFont="1" applyFill="1" applyBorder="1" applyAlignment="1">
      <alignment horizontal="center" wrapText="1"/>
    </xf>
    <xf numFmtId="0" fontId="37" fillId="9" borderId="1" xfId="0" applyFont="1" applyFill="1" applyBorder="1" applyAlignment="1">
      <alignment wrapText="1"/>
    </xf>
    <xf numFmtId="3" fontId="37" fillId="9" borderId="1" xfId="0" applyNumberFormat="1" applyFont="1" applyFill="1" applyBorder="1" applyAlignment="1">
      <alignment horizontal="right" wrapText="1"/>
    </xf>
    <xf numFmtId="0" fontId="42" fillId="9" borderId="18" xfId="0" applyNumberFormat="1" applyFont="1" applyFill="1" applyBorder="1" applyAlignment="1">
      <alignment horizontal="center" vertical="center" wrapText="1"/>
    </xf>
    <xf numFmtId="168" fontId="3" fillId="9" borderId="18" xfId="0" applyNumberFormat="1" applyFont="1" applyFill="1" applyBorder="1" applyAlignment="1">
      <alignment horizontal="right" vertical="center"/>
    </xf>
    <xf numFmtId="0" fontId="43" fillId="9" borderId="1" xfId="4" applyFont="1" applyFill="1" applyBorder="1" applyAlignment="1">
      <alignment horizontal="center" vertical="center"/>
    </xf>
    <xf numFmtId="3" fontId="43" fillId="9" borderId="1" xfId="4" applyNumberFormat="1" applyFont="1" applyFill="1" applyBorder="1" applyAlignment="1">
      <alignment horizontal="right" vertical="center"/>
    </xf>
    <xf numFmtId="3" fontId="37" fillId="9" borderId="1" xfId="0" applyNumberFormat="1" applyFont="1" applyFill="1" applyBorder="1" applyAlignment="1">
      <alignment horizontal="center" vertical="center" wrapText="1"/>
    </xf>
    <xf numFmtId="0" fontId="44" fillId="9" borderId="1" xfId="0" applyFont="1" applyFill="1" applyBorder="1" applyAlignment="1">
      <alignment horizontal="center" vertical="center" wrapText="1"/>
    </xf>
    <xf numFmtId="0" fontId="38" fillId="9" borderId="1" xfId="0" applyFont="1" applyFill="1" applyBorder="1" applyAlignment="1">
      <alignment vertical="center" wrapText="1"/>
    </xf>
    <xf numFmtId="0" fontId="43" fillId="9" borderId="18" xfId="0" applyFont="1" applyFill="1" applyBorder="1" applyAlignment="1">
      <alignment vertical="center" wrapText="1"/>
    </xf>
    <xf numFmtId="0" fontId="43" fillId="9" borderId="18" xfId="0" applyFont="1" applyFill="1" applyBorder="1" applyAlignment="1">
      <alignment horizontal="center" vertical="center" wrapText="1"/>
    </xf>
    <xf numFmtId="0" fontId="43" fillId="9" borderId="12" xfId="0" applyFont="1" applyFill="1" applyBorder="1" applyAlignment="1">
      <alignment horizontal="center" vertical="center" wrapText="1"/>
    </xf>
    <xf numFmtId="0" fontId="43" fillId="9" borderId="1" xfId="0" applyFont="1" applyFill="1" applyBorder="1" applyAlignment="1">
      <alignment vertical="center" wrapText="1"/>
    </xf>
    <xf numFmtId="0" fontId="43" fillId="9" borderId="1" xfId="0" applyFont="1" applyFill="1" applyBorder="1" applyAlignment="1">
      <alignment horizontal="center" vertical="center" wrapText="1"/>
    </xf>
    <xf numFmtId="0" fontId="43" fillId="9" borderId="8" xfId="0" applyFont="1" applyFill="1" applyBorder="1" applyAlignment="1">
      <alignment horizontal="center" vertical="center" wrapText="1"/>
    </xf>
    <xf numFmtId="0" fontId="41" fillId="9" borderId="1" xfId="0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right" vertical="center"/>
    </xf>
    <xf numFmtId="3" fontId="33" fillId="9" borderId="1" xfId="0" applyNumberFormat="1" applyFont="1" applyFill="1" applyBorder="1" applyAlignment="1">
      <alignment horizontal="right" vertical="center"/>
    </xf>
    <xf numFmtId="49" fontId="2" fillId="10" borderId="1" xfId="0" applyNumberFormat="1" applyFont="1" applyFill="1" applyBorder="1" applyAlignment="1">
      <alignment horizontal="center" vertical="center"/>
    </xf>
    <xf numFmtId="3" fontId="2" fillId="10" borderId="1" xfId="0" applyNumberFormat="1" applyFont="1" applyFill="1" applyBorder="1" applyAlignment="1">
      <alignment horizontal="right" vertical="center"/>
    </xf>
    <xf numFmtId="3" fontId="43" fillId="9" borderId="18" xfId="0" applyNumberFormat="1" applyFont="1" applyFill="1" applyBorder="1" applyAlignment="1">
      <alignment horizontal="right" vertical="center" wrapText="1"/>
    </xf>
    <xf numFmtId="3" fontId="43" fillId="9" borderId="1" xfId="0" applyNumberFormat="1" applyFont="1" applyFill="1" applyBorder="1" applyAlignment="1">
      <alignment horizontal="right" vertical="center" wrapText="1"/>
    </xf>
    <xf numFmtId="0" fontId="37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10" borderId="1" xfId="1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35" fillId="9" borderId="0" xfId="0" applyFont="1" applyFill="1" applyBorder="1" applyAlignment="1">
      <alignment horizontal="left"/>
    </xf>
    <xf numFmtId="0" fontId="35" fillId="9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center"/>
    </xf>
    <xf numFmtId="0" fontId="35" fillId="9" borderId="0" xfId="0" applyFont="1" applyFill="1" applyBorder="1" applyAlignment="1">
      <alignment horizontal="left" wrapText="1"/>
    </xf>
    <xf numFmtId="0" fontId="35" fillId="9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vertical="center" wrapText="1"/>
    </xf>
    <xf numFmtId="3" fontId="7" fillId="2" borderId="3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right" vertical="center" wrapText="1"/>
    </xf>
    <xf numFmtId="49" fontId="10" fillId="8" borderId="1" xfId="0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left" vertical="center"/>
    </xf>
    <xf numFmtId="49" fontId="9" fillId="7" borderId="5" xfId="0" applyNumberFormat="1" applyFont="1" applyFill="1" applyBorder="1" applyAlignment="1">
      <alignment horizontal="right" vertical="center" wrapText="1"/>
    </xf>
    <xf numFmtId="49" fontId="9" fillId="7" borderId="10" xfId="0" applyNumberFormat="1" applyFont="1" applyFill="1" applyBorder="1" applyAlignment="1">
      <alignment horizontal="right" vertical="center" wrapText="1"/>
    </xf>
    <xf numFmtId="49" fontId="9" fillId="7" borderId="6" xfId="0" applyNumberFormat="1" applyFont="1" applyFill="1" applyBorder="1" applyAlignment="1">
      <alignment horizontal="right" vertical="center" wrapText="1"/>
    </xf>
    <xf numFmtId="49" fontId="9" fillId="7" borderId="14" xfId="0" applyNumberFormat="1" applyFont="1" applyFill="1" applyBorder="1" applyAlignment="1">
      <alignment horizontal="right" vertical="center" wrapText="1"/>
    </xf>
    <xf numFmtId="49" fontId="9" fillId="7" borderId="15" xfId="0" applyNumberFormat="1" applyFont="1" applyFill="1" applyBorder="1" applyAlignment="1">
      <alignment horizontal="right" vertical="center" wrapText="1"/>
    </xf>
    <xf numFmtId="49" fontId="9" fillId="7" borderId="16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left" vertical="center" wrapText="1"/>
    </xf>
    <xf numFmtId="49" fontId="9" fillId="7" borderId="19" xfId="0" applyNumberFormat="1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164" fontId="8" fillId="4" borderId="5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 wrapText="1"/>
    </xf>
    <xf numFmtId="49" fontId="9" fillId="7" borderId="17" xfId="0" applyNumberFormat="1" applyFont="1" applyFill="1" applyBorder="1" applyAlignment="1">
      <alignment horizontal="right" vertical="center" wrapText="1"/>
    </xf>
    <xf numFmtId="0" fontId="39" fillId="2" borderId="0" xfId="0" applyFont="1" applyFill="1" applyBorder="1" applyAlignment="1">
      <alignment horizontal="left" vertical="center" wrapText="1"/>
    </xf>
    <xf numFmtId="0" fontId="39" fillId="2" borderId="5" xfId="0" applyFont="1" applyFill="1" applyBorder="1" applyAlignment="1">
      <alignment horizontal="left" vertical="center" wrapText="1"/>
    </xf>
    <xf numFmtId="0" fontId="39" fillId="2" borderId="10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20" fillId="11" borderId="5" xfId="0" applyFont="1" applyFill="1" applyBorder="1" applyAlignment="1">
      <alignment horizontal="left" vertical="center"/>
    </xf>
    <xf numFmtId="0" fontId="20" fillId="11" borderId="6" xfId="0" applyFont="1" applyFill="1" applyBorder="1" applyAlignment="1">
      <alignment horizontal="left" vertical="center"/>
    </xf>
  </cellXfs>
  <cellStyles count="5">
    <cellStyle name="Normal" xfId="0" builtinId="0"/>
    <cellStyle name="Normal 2" xfId="4"/>
    <cellStyle name="Normal 5 2" xfId="3"/>
    <cellStyle name="Normal_Sayfa1" xfId="1"/>
    <cellStyle name="Virgül" xfId="2" builtinId="3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0"/>
  <sheetViews>
    <sheetView view="pageBreakPreview" zoomScale="60" workbookViewId="0">
      <selection activeCell="A5" sqref="A5:O5"/>
    </sheetView>
  </sheetViews>
  <sheetFormatPr defaultRowHeight="15" x14ac:dyDescent="0.25"/>
  <sheetData>
    <row r="1" spans="1:15" ht="56.25" customHeight="1" x14ac:dyDescent="0.25">
      <c r="A1" s="129" t="s">
        <v>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</row>
    <row r="2" spans="1:15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76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229.5" customHeight="1" x14ac:dyDescent="0.25">
      <c r="A5" s="131" t="s">
        <v>51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15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22.5" x14ac:dyDescent="0.3">
      <c r="A8" s="133" t="s">
        <v>30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5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20.25" x14ac:dyDescent="0.3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</row>
    <row r="12" spans="1:15" s="15" customFormat="1" ht="43.5" customHeight="1" x14ac:dyDescent="0.35"/>
    <row r="13" spans="1:1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20" spans="1:15" ht="375" customHeight="1" x14ac:dyDescent="0.3">
      <c r="A20" s="127" t="s">
        <v>53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</row>
  </sheetData>
  <mergeCells count="5">
    <mergeCell ref="A20:O20"/>
    <mergeCell ref="A1:O1"/>
    <mergeCell ref="A5:O5"/>
    <mergeCell ref="A11:O11"/>
    <mergeCell ref="A8:O8"/>
  </mergeCells>
  <pageMargins left="0.7" right="0.7" top="0.75" bottom="0.75" header="0.3" footer="0.3"/>
  <pageSetup paperSize="9" scale="63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6"/>
  <sheetViews>
    <sheetView topLeftCell="A4" workbookViewId="0">
      <selection activeCell="B1" sqref="B1:L1"/>
    </sheetView>
  </sheetViews>
  <sheetFormatPr defaultRowHeight="15" x14ac:dyDescent="0.25"/>
  <cols>
    <col min="1" max="1" width="7" customWidth="1"/>
    <col min="11" max="11" width="47" customWidth="1"/>
    <col min="12" max="12" width="18.140625" customWidth="1"/>
  </cols>
  <sheetData>
    <row r="1" spans="1:12" s="15" customFormat="1" ht="27.75" customHeight="1" x14ac:dyDescent="0.35">
      <c r="A1" s="16"/>
      <c r="B1" s="137" t="s">
        <v>31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x14ac:dyDescent="0.25">
      <c r="A2" s="9"/>
      <c r="B2" s="10"/>
      <c r="C2" s="10"/>
      <c r="D2" s="10"/>
      <c r="E2" s="10"/>
      <c r="F2" s="10"/>
      <c r="G2" s="10"/>
      <c r="H2" s="11"/>
      <c r="I2" s="11"/>
      <c r="J2" s="11"/>
      <c r="K2" s="10"/>
      <c r="L2" s="10"/>
    </row>
    <row r="3" spans="1:12" s="17" customFormat="1" ht="43.5" customHeight="1" x14ac:dyDescent="0.25">
      <c r="A3" s="35" t="s">
        <v>20</v>
      </c>
      <c r="B3" s="36" t="s">
        <v>32</v>
      </c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s="17" customFormat="1" ht="43.5" customHeight="1" x14ac:dyDescent="0.25">
      <c r="A4" s="35" t="s">
        <v>21</v>
      </c>
      <c r="B4" s="36" t="s">
        <v>33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s="17" customFormat="1" ht="43.5" customHeight="1" x14ac:dyDescent="0.25">
      <c r="A5" s="37"/>
      <c r="B5" s="36" t="s">
        <v>34</v>
      </c>
      <c r="C5" s="36"/>
      <c r="D5" s="36"/>
      <c r="E5" s="36"/>
      <c r="F5" s="36"/>
      <c r="G5" s="36"/>
      <c r="H5" s="36"/>
      <c r="I5" s="38"/>
      <c r="J5" s="36"/>
      <c r="K5" s="36"/>
      <c r="L5" s="36"/>
    </row>
    <row r="6" spans="1:12" s="17" customFormat="1" ht="43.5" customHeight="1" x14ac:dyDescent="0.25">
      <c r="A6" s="37"/>
      <c r="B6" s="36" t="s">
        <v>35</v>
      </c>
      <c r="C6" s="36"/>
      <c r="D6" s="36"/>
      <c r="E6" s="36"/>
      <c r="F6" s="36"/>
      <c r="G6" s="36"/>
      <c r="H6" s="36"/>
      <c r="I6" s="38"/>
      <c r="J6" s="36"/>
      <c r="K6" s="36"/>
      <c r="L6" s="36"/>
    </row>
    <row r="7" spans="1:12" s="17" customFormat="1" ht="43.5" customHeight="1" x14ac:dyDescent="0.25">
      <c r="A7" s="37"/>
      <c r="B7" s="36" t="s">
        <v>56</v>
      </c>
      <c r="C7" s="36"/>
      <c r="D7" s="36"/>
      <c r="E7" s="36"/>
      <c r="F7" s="36"/>
      <c r="G7" s="36"/>
      <c r="H7" s="36"/>
      <c r="I7" s="38"/>
      <c r="J7" s="36"/>
      <c r="K7" s="36"/>
      <c r="L7" s="36"/>
    </row>
    <row r="8" spans="1:12" s="17" customFormat="1" ht="43.5" customHeight="1" x14ac:dyDescent="0.25">
      <c r="A8" s="39"/>
      <c r="B8" s="138" t="s">
        <v>57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</row>
    <row r="9" spans="1:12" s="17" customFormat="1" ht="43.5" customHeight="1" x14ac:dyDescent="0.25">
      <c r="A9" s="35" t="s">
        <v>22</v>
      </c>
      <c r="B9" s="135" t="s">
        <v>54</v>
      </c>
      <c r="C9" s="135"/>
      <c r="D9" s="135"/>
      <c r="E9" s="135"/>
      <c r="F9" s="135"/>
      <c r="G9" s="135"/>
      <c r="H9" s="135"/>
      <c r="I9" s="135"/>
      <c r="J9" s="36"/>
      <c r="K9" s="36"/>
      <c r="L9" s="36"/>
    </row>
    <row r="10" spans="1:12" s="17" customFormat="1" ht="43.5" customHeight="1" x14ac:dyDescent="0.25">
      <c r="A10" s="37"/>
      <c r="B10" s="139" t="s">
        <v>55</v>
      </c>
      <c r="C10" s="139"/>
      <c r="D10" s="139"/>
      <c r="E10" s="139"/>
      <c r="F10" s="139"/>
      <c r="G10" s="139"/>
      <c r="H10" s="139"/>
      <c r="I10" s="139"/>
      <c r="J10" s="139"/>
      <c r="K10" s="139"/>
      <c r="L10" s="36"/>
    </row>
    <row r="11" spans="1:12" s="17" customFormat="1" ht="43.5" customHeight="1" x14ac:dyDescent="0.25">
      <c r="A11" s="37"/>
      <c r="B11" s="135" t="s">
        <v>26</v>
      </c>
      <c r="C11" s="135"/>
      <c r="D11" s="135"/>
      <c r="E11" s="135"/>
      <c r="F11" s="135"/>
      <c r="G11" s="135"/>
      <c r="H11" s="135"/>
      <c r="I11" s="135"/>
      <c r="J11" s="135"/>
      <c r="K11" s="135"/>
      <c r="L11" s="36"/>
    </row>
    <row r="12" spans="1:12" s="17" customFormat="1" ht="43.5" customHeight="1" x14ac:dyDescent="0.25">
      <c r="A12" s="37"/>
      <c r="B12" s="135" t="s">
        <v>36</v>
      </c>
      <c r="C12" s="135"/>
      <c r="D12" s="135"/>
      <c r="E12" s="135"/>
      <c r="F12" s="135"/>
      <c r="G12" s="135"/>
      <c r="H12" s="135"/>
      <c r="I12" s="135"/>
      <c r="J12" s="135"/>
      <c r="K12" s="135"/>
      <c r="L12" s="40"/>
    </row>
    <row r="13" spans="1:12" s="17" customFormat="1" ht="43.5" customHeight="1" x14ac:dyDescent="0.25">
      <c r="A13" s="37"/>
      <c r="B13" s="135" t="s">
        <v>37</v>
      </c>
      <c r="C13" s="135"/>
      <c r="D13" s="135"/>
      <c r="E13" s="135"/>
      <c r="F13" s="135"/>
      <c r="G13" s="135"/>
      <c r="H13" s="135"/>
      <c r="I13" s="135"/>
      <c r="J13" s="135"/>
      <c r="K13" s="135"/>
      <c r="L13" s="40"/>
    </row>
    <row r="14" spans="1:12" s="17" customFormat="1" ht="43.5" customHeight="1" x14ac:dyDescent="0.25">
      <c r="A14" s="37"/>
      <c r="B14" s="135" t="s">
        <v>39</v>
      </c>
      <c r="C14" s="135"/>
      <c r="D14" s="135"/>
      <c r="E14" s="135"/>
      <c r="F14" s="135"/>
      <c r="G14" s="135"/>
      <c r="H14" s="135"/>
      <c r="I14" s="135"/>
      <c r="J14" s="135"/>
      <c r="K14" s="135"/>
      <c r="L14" s="41"/>
    </row>
    <row r="15" spans="1:12" s="17" customFormat="1" ht="43.5" customHeight="1" x14ac:dyDescent="0.25">
      <c r="A15" s="42" t="s">
        <v>23</v>
      </c>
      <c r="B15" s="136" t="s">
        <v>40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</row>
    <row r="16" spans="1:12" s="18" customFormat="1" ht="43.5" customHeight="1" x14ac:dyDescent="0.25">
      <c r="A16" s="43" t="s">
        <v>24</v>
      </c>
      <c r="B16" s="44" t="s">
        <v>38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s="18" customFormat="1" ht="43.5" customHeight="1" x14ac:dyDescent="0.25">
      <c r="A17" s="45"/>
      <c r="B17" s="140" t="s">
        <v>41</v>
      </c>
      <c r="C17" s="140"/>
      <c r="D17" s="140"/>
      <c r="E17" s="140"/>
      <c r="F17" s="44"/>
      <c r="G17" s="44"/>
      <c r="H17" s="44"/>
      <c r="I17" s="44"/>
      <c r="J17" s="44"/>
      <c r="K17" s="44"/>
      <c r="L17" s="44"/>
    </row>
    <row r="18" spans="1:12" s="18" customFormat="1" ht="43.5" customHeight="1" x14ac:dyDescent="0.25">
      <c r="A18" s="45"/>
      <c r="B18" s="44" t="s">
        <v>42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</row>
    <row r="19" spans="1:12" s="18" customFormat="1" ht="43.5" customHeight="1" x14ac:dyDescent="0.25">
      <c r="A19" s="45"/>
      <c r="B19" s="140" t="s">
        <v>43</v>
      </c>
      <c r="C19" s="140"/>
      <c r="D19" s="140"/>
      <c r="E19" s="140"/>
      <c r="F19" s="140"/>
      <c r="G19" s="140"/>
      <c r="H19" s="140"/>
      <c r="I19" s="140"/>
      <c r="J19" s="44"/>
      <c r="K19" s="44"/>
      <c r="L19" s="44"/>
    </row>
    <row r="20" spans="1:12" s="18" customFormat="1" ht="43.5" customHeight="1" x14ac:dyDescent="0.25">
      <c r="A20" s="45"/>
      <c r="B20" s="44" t="s">
        <v>44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</row>
    <row r="21" spans="1:12" s="18" customFormat="1" ht="43.5" customHeight="1" x14ac:dyDescent="0.25">
      <c r="A21" s="45"/>
      <c r="B21" s="140" t="s">
        <v>45</v>
      </c>
      <c r="C21" s="140"/>
      <c r="D21" s="140"/>
      <c r="E21" s="140"/>
      <c r="F21" s="140"/>
      <c r="G21" s="140"/>
      <c r="H21" s="140"/>
      <c r="I21" s="140"/>
      <c r="J21" s="140"/>
      <c r="K21" s="44"/>
      <c r="L21" s="44"/>
    </row>
    <row r="22" spans="1:12" s="18" customFormat="1" ht="43.5" customHeight="1" x14ac:dyDescent="0.25">
      <c r="A22" s="43"/>
      <c r="B22" s="44" t="s">
        <v>46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</row>
    <row r="23" spans="1:12" s="18" customFormat="1" ht="43.5" customHeight="1" x14ac:dyDescent="0.25">
      <c r="A23" s="43"/>
      <c r="B23" s="44" t="s">
        <v>47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</row>
    <row r="24" spans="1:12" s="18" customFormat="1" ht="43.5" customHeight="1" x14ac:dyDescent="0.25">
      <c r="A24" s="45"/>
      <c r="B24" s="140" t="s">
        <v>48</v>
      </c>
      <c r="C24" s="140"/>
      <c r="D24" s="140"/>
      <c r="E24" s="140"/>
      <c r="F24" s="140"/>
      <c r="G24" s="140"/>
      <c r="H24" s="46"/>
      <c r="I24" s="46"/>
      <c r="J24" s="46"/>
      <c r="K24" s="44"/>
      <c r="L24" s="44"/>
    </row>
    <row r="25" spans="1:12" s="18" customFormat="1" ht="43.5" customHeight="1" x14ac:dyDescent="0.25">
      <c r="A25" s="47" t="s">
        <v>25</v>
      </c>
      <c r="B25" s="141" t="s">
        <v>49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12" ht="43.5" customHeight="1" x14ac:dyDescent="0.25">
      <c r="A26" s="12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</row>
  </sheetData>
  <mergeCells count="15">
    <mergeCell ref="B26:L26"/>
    <mergeCell ref="B13:K13"/>
    <mergeCell ref="B14:K14"/>
    <mergeCell ref="B15:L15"/>
    <mergeCell ref="B1:L1"/>
    <mergeCell ref="B8:L8"/>
    <mergeCell ref="B9:I9"/>
    <mergeCell ref="B10:K10"/>
    <mergeCell ref="B11:K11"/>
    <mergeCell ref="B12:K12"/>
    <mergeCell ref="B17:E17"/>
    <mergeCell ref="B19:I19"/>
    <mergeCell ref="B21:J21"/>
    <mergeCell ref="B25:L25"/>
    <mergeCell ref="B24:G24"/>
  </mergeCells>
  <pageMargins left="0.7" right="0.7" top="0.75" bottom="0.75" header="0.3" footer="0.3"/>
  <pageSetup paperSize="9" scale="54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262"/>
  <sheetViews>
    <sheetView view="pageBreakPreview" zoomScale="70" zoomScaleNormal="50" zoomScaleSheetLayoutView="70" workbookViewId="0">
      <pane xSplit="9" ySplit="1" topLeftCell="J20" activePane="bottomRight" state="frozen"/>
      <selection pane="topRight" activeCell="I1" sqref="I1"/>
      <selection pane="bottomLeft" activeCell="A4" sqref="A4"/>
      <selection pane="bottomRight" activeCell="E198" sqref="E198:E201"/>
    </sheetView>
  </sheetViews>
  <sheetFormatPr defaultRowHeight="15.75" x14ac:dyDescent="0.25"/>
  <cols>
    <col min="1" max="1" width="9.140625" style="4"/>
    <col min="2" max="2" width="34.5703125" style="4" customWidth="1"/>
    <col min="3" max="3" width="67.7109375" customWidth="1"/>
    <col min="4" max="4" width="33.42578125" style="4" customWidth="1"/>
    <col min="5" max="5" width="54.85546875" style="65" customWidth="1"/>
    <col min="6" max="6" width="20.28515625" style="18" customWidth="1"/>
    <col min="7" max="7" width="18.5703125" style="4" customWidth="1"/>
    <col min="8" max="8" width="28.28515625" customWidth="1"/>
    <col min="9" max="9" width="26.85546875" customWidth="1"/>
    <col min="10" max="10" width="17" customWidth="1"/>
    <col min="12" max="12" width="13" bestFit="1" customWidth="1"/>
    <col min="13" max="14" width="11.5703125" bestFit="1" customWidth="1"/>
  </cols>
  <sheetData>
    <row r="1" spans="1:10" ht="74.25" customHeight="1" x14ac:dyDescent="0.25">
      <c r="A1" s="49" t="s">
        <v>0</v>
      </c>
      <c r="B1" s="50" t="s">
        <v>1</v>
      </c>
      <c r="C1" s="50" t="s">
        <v>2</v>
      </c>
      <c r="D1" s="50" t="s">
        <v>3</v>
      </c>
      <c r="E1" s="50" t="s">
        <v>52</v>
      </c>
      <c r="F1" s="60" t="s">
        <v>4</v>
      </c>
      <c r="G1" s="51" t="s">
        <v>4</v>
      </c>
      <c r="H1" s="51" t="s">
        <v>5</v>
      </c>
      <c r="I1" s="51" t="s">
        <v>90</v>
      </c>
      <c r="J1" s="52" t="s">
        <v>27</v>
      </c>
    </row>
    <row r="2" spans="1:10" ht="40.15" customHeight="1" x14ac:dyDescent="0.25">
      <c r="A2" s="163"/>
      <c r="B2" s="164"/>
      <c r="C2" s="164"/>
      <c r="D2" s="164"/>
      <c r="E2" s="164"/>
      <c r="F2" s="164"/>
      <c r="G2" s="164"/>
      <c r="H2" s="164"/>
      <c r="I2" s="164"/>
      <c r="J2" s="165"/>
    </row>
    <row r="3" spans="1:10" ht="40.15" customHeight="1" x14ac:dyDescent="0.25">
      <c r="A3" s="167" t="s">
        <v>28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40.15" customHeight="1" x14ac:dyDescent="0.25">
      <c r="A4" s="154" t="s">
        <v>58</v>
      </c>
      <c r="B4" s="154"/>
      <c r="C4" s="154"/>
      <c r="D4" s="154"/>
      <c r="E4" s="154"/>
      <c r="F4" s="154"/>
      <c r="G4" s="154"/>
      <c r="H4" s="154"/>
      <c r="I4" s="154"/>
      <c r="J4" s="154"/>
    </row>
    <row r="5" spans="1:10" ht="40.15" customHeight="1" x14ac:dyDescent="0.25">
      <c r="A5" s="147" t="s">
        <v>309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0" ht="60" customHeight="1" x14ac:dyDescent="0.25">
      <c r="A6" s="21">
        <v>1</v>
      </c>
      <c r="B6" s="126" t="s">
        <v>120</v>
      </c>
      <c r="C6" s="67" t="s">
        <v>119</v>
      </c>
      <c r="D6" s="68" t="s">
        <v>121</v>
      </c>
      <c r="E6" s="68" t="s">
        <v>123</v>
      </c>
      <c r="F6" s="67" t="s">
        <v>124</v>
      </c>
      <c r="G6" s="73" t="s">
        <v>125</v>
      </c>
      <c r="H6" s="71">
        <v>41223594</v>
      </c>
      <c r="I6" s="71">
        <v>4291578</v>
      </c>
      <c r="J6" s="71">
        <v>12220000</v>
      </c>
    </row>
    <row r="7" spans="1:10" ht="60" customHeight="1" x14ac:dyDescent="0.25">
      <c r="A7" s="21">
        <v>2</v>
      </c>
      <c r="B7" s="126" t="s">
        <v>120</v>
      </c>
      <c r="C7" s="67" t="s">
        <v>126</v>
      </c>
      <c r="D7" s="68" t="s">
        <v>121</v>
      </c>
      <c r="E7" s="68" t="s">
        <v>127</v>
      </c>
      <c r="F7" s="67" t="s">
        <v>128</v>
      </c>
      <c r="G7" s="73" t="s">
        <v>125</v>
      </c>
      <c r="H7" s="71">
        <v>3927604</v>
      </c>
      <c r="I7" s="71">
        <v>0</v>
      </c>
      <c r="J7" s="71">
        <v>2780000</v>
      </c>
    </row>
    <row r="8" spans="1:10" ht="60" customHeight="1" x14ac:dyDescent="0.25">
      <c r="A8" s="21">
        <v>3</v>
      </c>
      <c r="B8" s="126" t="s">
        <v>120</v>
      </c>
      <c r="C8" s="67" t="s">
        <v>129</v>
      </c>
      <c r="D8" s="68" t="s">
        <v>121</v>
      </c>
      <c r="E8" s="68" t="s">
        <v>122</v>
      </c>
      <c r="F8" s="67" t="s">
        <v>128</v>
      </c>
      <c r="G8" s="73" t="s">
        <v>107</v>
      </c>
      <c r="H8" s="71">
        <v>131398497</v>
      </c>
      <c r="I8" s="71">
        <v>6911466</v>
      </c>
      <c r="J8" s="71">
        <v>30000000</v>
      </c>
    </row>
    <row r="9" spans="1:10" ht="60" customHeight="1" x14ac:dyDescent="0.25">
      <c r="A9" s="21">
        <v>4</v>
      </c>
      <c r="B9" s="126" t="s">
        <v>120</v>
      </c>
      <c r="C9" s="67" t="s">
        <v>130</v>
      </c>
      <c r="D9" s="68" t="s">
        <v>121</v>
      </c>
      <c r="E9" s="68" t="s">
        <v>132</v>
      </c>
      <c r="F9" s="68" t="s">
        <v>111</v>
      </c>
      <c r="G9" s="73" t="s">
        <v>112</v>
      </c>
      <c r="H9" s="71">
        <v>32476400</v>
      </c>
      <c r="I9" s="71">
        <v>9033679</v>
      </c>
      <c r="J9" s="71">
        <v>8990000</v>
      </c>
    </row>
    <row r="10" spans="1:10" ht="60" customHeight="1" x14ac:dyDescent="0.25">
      <c r="A10" s="21">
        <v>5</v>
      </c>
      <c r="B10" s="126" t="s">
        <v>120</v>
      </c>
      <c r="C10" s="67" t="s">
        <v>131</v>
      </c>
      <c r="D10" s="68" t="s">
        <v>121</v>
      </c>
      <c r="E10" s="68" t="s">
        <v>127</v>
      </c>
      <c r="F10" s="98">
        <v>2017</v>
      </c>
      <c r="G10" s="98">
        <v>2017</v>
      </c>
      <c r="H10" s="74">
        <v>500000</v>
      </c>
      <c r="I10" s="71">
        <v>0</v>
      </c>
      <c r="J10" s="99">
        <v>1000</v>
      </c>
    </row>
    <row r="11" spans="1:10" ht="60" customHeight="1" x14ac:dyDescent="0.25">
      <c r="A11" s="21">
        <v>6</v>
      </c>
      <c r="B11" s="126" t="s">
        <v>120</v>
      </c>
      <c r="C11" s="67" t="s">
        <v>133</v>
      </c>
      <c r="D11" s="68" t="s">
        <v>356</v>
      </c>
      <c r="E11" s="68" t="s">
        <v>318</v>
      </c>
      <c r="F11" s="69">
        <v>2016</v>
      </c>
      <c r="G11" s="69">
        <v>2017</v>
      </c>
      <c r="H11" s="74">
        <v>3000000</v>
      </c>
      <c r="I11" s="71">
        <v>0</v>
      </c>
      <c r="J11" s="99">
        <v>1000</v>
      </c>
    </row>
    <row r="12" spans="1:10" ht="60" customHeight="1" x14ac:dyDescent="0.25">
      <c r="A12" s="21">
        <v>7</v>
      </c>
      <c r="B12" s="126" t="s">
        <v>120</v>
      </c>
      <c r="C12" s="67" t="s">
        <v>134</v>
      </c>
      <c r="D12" s="68" t="s">
        <v>356</v>
      </c>
      <c r="E12" s="68" t="s">
        <v>324</v>
      </c>
      <c r="F12" s="69">
        <v>2016</v>
      </c>
      <c r="G12" s="69">
        <v>2020</v>
      </c>
      <c r="H12" s="70">
        <v>7500000</v>
      </c>
      <c r="I12" s="71">
        <v>0</v>
      </c>
      <c r="J12" s="72">
        <v>750000</v>
      </c>
    </row>
    <row r="13" spans="1:10" ht="60" customHeight="1" x14ac:dyDescent="0.25">
      <c r="A13" s="21">
        <v>8</v>
      </c>
      <c r="B13" s="126" t="s">
        <v>120</v>
      </c>
      <c r="C13" s="67" t="s">
        <v>135</v>
      </c>
      <c r="D13" s="68" t="s">
        <v>356</v>
      </c>
      <c r="E13" s="68" t="s">
        <v>323</v>
      </c>
      <c r="F13" s="69">
        <v>2017</v>
      </c>
      <c r="G13" s="69">
        <v>2018</v>
      </c>
      <c r="H13" s="70">
        <v>1250000</v>
      </c>
      <c r="I13" s="71">
        <v>0</v>
      </c>
      <c r="J13" s="72">
        <v>500</v>
      </c>
    </row>
    <row r="14" spans="1:10" ht="60" customHeight="1" x14ac:dyDescent="0.25">
      <c r="A14" s="21">
        <v>9</v>
      </c>
      <c r="B14" s="126" t="s">
        <v>120</v>
      </c>
      <c r="C14" s="67" t="s">
        <v>136</v>
      </c>
      <c r="D14" s="68" t="s">
        <v>356</v>
      </c>
      <c r="E14" s="68" t="s">
        <v>322</v>
      </c>
      <c r="F14" s="68" t="s">
        <v>106</v>
      </c>
      <c r="G14" s="73" t="s">
        <v>112</v>
      </c>
      <c r="H14" s="71">
        <v>16803569</v>
      </c>
      <c r="I14" s="71">
        <v>14932506</v>
      </c>
      <c r="J14" s="71">
        <v>1035891</v>
      </c>
    </row>
    <row r="15" spans="1:10" ht="60" customHeight="1" x14ac:dyDescent="0.25">
      <c r="A15" s="21">
        <v>10</v>
      </c>
      <c r="B15" s="126" t="s">
        <v>120</v>
      </c>
      <c r="C15" s="67" t="s">
        <v>137</v>
      </c>
      <c r="D15" s="68" t="s">
        <v>356</v>
      </c>
      <c r="E15" s="68" t="s">
        <v>321</v>
      </c>
      <c r="F15" s="69">
        <v>2016</v>
      </c>
      <c r="G15" s="69">
        <v>2017</v>
      </c>
      <c r="H15" s="114">
        <v>2000000</v>
      </c>
      <c r="I15" s="71">
        <v>0</v>
      </c>
      <c r="J15" s="71">
        <v>0</v>
      </c>
    </row>
    <row r="16" spans="1:10" ht="60" customHeight="1" x14ac:dyDescent="0.25">
      <c r="A16" s="21">
        <v>11</v>
      </c>
      <c r="B16" s="126" t="s">
        <v>120</v>
      </c>
      <c r="C16" s="67" t="s">
        <v>138</v>
      </c>
      <c r="D16" s="68" t="s">
        <v>356</v>
      </c>
      <c r="E16" s="68" t="s">
        <v>319</v>
      </c>
      <c r="F16" s="68" t="s">
        <v>124</v>
      </c>
      <c r="G16" s="73" t="s">
        <v>128</v>
      </c>
      <c r="H16" s="71">
        <v>1043750</v>
      </c>
      <c r="I16" s="71">
        <v>0</v>
      </c>
      <c r="J16" s="71">
        <v>1043750</v>
      </c>
    </row>
    <row r="17" spans="1:10" ht="60" customHeight="1" x14ac:dyDescent="0.25">
      <c r="A17" s="21">
        <v>12</v>
      </c>
      <c r="B17" s="126" t="s">
        <v>120</v>
      </c>
      <c r="C17" s="67" t="s">
        <v>139</v>
      </c>
      <c r="D17" s="68" t="s">
        <v>356</v>
      </c>
      <c r="E17" s="68" t="s">
        <v>318</v>
      </c>
      <c r="F17" s="68" t="s">
        <v>112</v>
      </c>
      <c r="G17" s="73" t="s">
        <v>112</v>
      </c>
      <c r="H17" s="71">
        <v>35400</v>
      </c>
      <c r="I17" s="71">
        <v>0</v>
      </c>
      <c r="J17" s="71">
        <v>35400</v>
      </c>
    </row>
    <row r="18" spans="1:10" ht="60" customHeight="1" x14ac:dyDescent="0.25">
      <c r="A18" s="21">
        <v>13</v>
      </c>
      <c r="B18" s="126" t="s">
        <v>120</v>
      </c>
      <c r="C18" s="75" t="s">
        <v>140</v>
      </c>
      <c r="D18" s="68" t="s">
        <v>356</v>
      </c>
      <c r="E18" s="68" t="s">
        <v>317</v>
      </c>
      <c r="F18" s="69">
        <v>2017</v>
      </c>
      <c r="G18" s="69">
        <v>2018</v>
      </c>
      <c r="H18" s="114">
        <v>1500000</v>
      </c>
      <c r="I18" s="71">
        <v>0</v>
      </c>
      <c r="J18" s="114">
        <v>1000</v>
      </c>
    </row>
    <row r="19" spans="1:10" ht="60" customHeight="1" x14ac:dyDescent="0.25">
      <c r="A19" s="21">
        <v>14</v>
      </c>
      <c r="B19" s="126" t="s">
        <v>120</v>
      </c>
      <c r="C19" s="75" t="s">
        <v>141</v>
      </c>
      <c r="D19" s="68" t="s">
        <v>356</v>
      </c>
      <c r="E19" s="68" t="s">
        <v>317</v>
      </c>
      <c r="F19" s="68" t="s">
        <v>128</v>
      </c>
      <c r="G19" s="73" t="s">
        <v>112</v>
      </c>
      <c r="H19" s="71">
        <v>58779</v>
      </c>
      <c r="I19" s="71">
        <v>0</v>
      </c>
      <c r="J19" s="71">
        <v>58779</v>
      </c>
    </row>
    <row r="20" spans="1:10" ht="60" customHeight="1" x14ac:dyDescent="0.25">
      <c r="A20" s="21">
        <v>15</v>
      </c>
      <c r="B20" s="126" t="s">
        <v>120</v>
      </c>
      <c r="C20" s="75" t="s">
        <v>142</v>
      </c>
      <c r="D20" s="68" t="s">
        <v>356</v>
      </c>
      <c r="E20" s="68" t="s">
        <v>317</v>
      </c>
      <c r="F20" s="69">
        <v>2016</v>
      </c>
      <c r="G20" s="69">
        <v>2018</v>
      </c>
      <c r="H20" s="114">
        <v>41000000</v>
      </c>
      <c r="I20" s="71">
        <v>0</v>
      </c>
      <c r="J20" s="114">
        <v>4100000</v>
      </c>
    </row>
    <row r="21" spans="1:10" ht="60" customHeight="1" x14ac:dyDescent="0.25">
      <c r="A21" s="21">
        <v>16</v>
      </c>
      <c r="B21" s="126" t="s">
        <v>120</v>
      </c>
      <c r="C21" s="75" t="s">
        <v>143</v>
      </c>
      <c r="D21" s="68" t="s">
        <v>356</v>
      </c>
      <c r="E21" s="68" t="s">
        <v>316</v>
      </c>
      <c r="F21" s="69">
        <v>2017</v>
      </c>
      <c r="G21" s="69">
        <v>2017</v>
      </c>
      <c r="H21" s="114">
        <v>1850000</v>
      </c>
      <c r="I21" s="71">
        <v>0</v>
      </c>
      <c r="J21" s="114">
        <v>1000</v>
      </c>
    </row>
    <row r="22" spans="1:10" ht="60" customHeight="1" x14ac:dyDescent="0.25">
      <c r="A22" s="21">
        <v>17</v>
      </c>
      <c r="B22" s="126" t="s">
        <v>120</v>
      </c>
      <c r="C22" s="75" t="s">
        <v>144</v>
      </c>
      <c r="D22" s="68" t="s">
        <v>356</v>
      </c>
      <c r="E22" s="68" t="s">
        <v>320</v>
      </c>
      <c r="F22" s="69">
        <v>2017</v>
      </c>
      <c r="G22" s="69">
        <v>2017</v>
      </c>
      <c r="H22" s="114">
        <v>700000</v>
      </c>
      <c r="I22" s="71">
        <v>0</v>
      </c>
      <c r="J22" s="71">
        <v>0</v>
      </c>
    </row>
    <row r="23" spans="1:10" ht="40.15" customHeight="1" x14ac:dyDescent="0.25">
      <c r="A23" s="148" t="s">
        <v>7</v>
      </c>
      <c r="B23" s="149"/>
      <c r="C23" s="149"/>
      <c r="D23" s="149"/>
      <c r="E23" s="149"/>
      <c r="F23" s="149"/>
      <c r="G23" s="150"/>
      <c r="H23" s="5">
        <f>SUM(H6:H22)</f>
        <v>286267593</v>
      </c>
      <c r="I23" s="5">
        <f>SUM(I6:I22)</f>
        <v>35169229</v>
      </c>
      <c r="J23" s="5">
        <f>SUM(J6:J22)</f>
        <v>61018320</v>
      </c>
    </row>
    <row r="24" spans="1:10" ht="40.15" customHeight="1" x14ac:dyDescent="0.25">
      <c r="A24" s="154" t="s">
        <v>161</v>
      </c>
      <c r="B24" s="154"/>
      <c r="C24" s="154"/>
      <c r="D24" s="154"/>
      <c r="E24" s="154"/>
      <c r="F24" s="154"/>
      <c r="G24" s="154"/>
      <c r="H24" s="154"/>
      <c r="I24" s="154"/>
      <c r="J24" s="154"/>
    </row>
    <row r="25" spans="1:10" ht="40.15" customHeight="1" x14ac:dyDescent="0.25">
      <c r="A25" s="147" t="s">
        <v>62</v>
      </c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ht="40.15" customHeight="1" x14ac:dyDescent="0.25">
      <c r="A26" s="77">
        <v>18</v>
      </c>
      <c r="B26" s="126" t="s">
        <v>120</v>
      </c>
      <c r="C26" s="75" t="s">
        <v>357</v>
      </c>
      <c r="D26" s="76" t="s">
        <v>93</v>
      </c>
      <c r="E26" s="76" t="s">
        <v>358</v>
      </c>
      <c r="F26" s="75">
        <v>2017</v>
      </c>
      <c r="G26" s="75">
        <v>2017</v>
      </c>
      <c r="H26" s="64">
        <v>418200</v>
      </c>
      <c r="I26" s="64">
        <v>0</v>
      </c>
      <c r="J26" s="64">
        <v>418200</v>
      </c>
    </row>
    <row r="27" spans="1:10" ht="40.15" customHeight="1" x14ac:dyDescent="0.25">
      <c r="A27" s="148" t="s">
        <v>7</v>
      </c>
      <c r="B27" s="149"/>
      <c r="C27" s="149"/>
      <c r="D27" s="149"/>
      <c r="E27" s="149"/>
      <c r="F27" s="149"/>
      <c r="G27" s="150"/>
      <c r="H27" s="5">
        <f>SUM(H26)</f>
        <v>418200</v>
      </c>
      <c r="I27" s="5">
        <f>SUM(I26)</f>
        <v>0</v>
      </c>
      <c r="J27" s="5">
        <f>SUM(J26)</f>
        <v>418200</v>
      </c>
    </row>
    <row r="28" spans="1:10" ht="40.15" customHeight="1" x14ac:dyDescent="0.25">
      <c r="A28" s="154" t="s">
        <v>61</v>
      </c>
      <c r="B28" s="154"/>
      <c r="C28" s="154"/>
      <c r="D28" s="154"/>
      <c r="E28" s="154"/>
      <c r="F28" s="154"/>
      <c r="G28" s="154"/>
      <c r="H28" s="154"/>
      <c r="I28" s="154"/>
      <c r="J28" s="154"/>
    </row>
    <row r="29" spans="1:10" ht="40.15" customHeight="1" x14ac:dyDescent="0.25">
      <c r="A29" s="147" t="s">
        <v>62</v>
      </c>
      <c r="B29" s="147"/>
      <c r="C29" s="147"/>
      <c r="D29" s="147"/>
      <c r="E29" s="147"/>
      <c r="F29" s="147"/>
      <c r="G29" s="147"/>
      <c r="H29" s="147"/>
      <c r="I29" s="147"/>
      <c r="J29" s="147"/>
    </row>
    <row r="30" spans="1:10" ht="40.15" customHeight="1" x14ac:dyDescent="0.25">
      <c r="A30" s="77">
        <v>19</v>
      </c>
      <c r="B30" s="126" t="s">
        <v>120</v>
      </c>
      <c r="C30" s="75" t="s">
        <v>249</v>
      </c>
      <c r="D30" s="76" t="s">
        <v>250</v>
      </c>
      <c r="E30" s="76" t="s">
        <v>243</v>
      </c>
      <c r="F30" s="69">
        <v>2017</v>
      </c>
      <c r="G30" s="69">
        <v>2017</v>
      </c>
      <c r="H30" s="114">
        <v>50000</v>
      </c>
      <c r="I30" s="64">
        <v>0</v>
      </c>
      <c r="J30" s="114">
        <v>50000</v>
      </c>
    </row>
    <row r="31" spans="1:10" ht="40.15" customHeight="1" x14ac:dyDescent="0.25">
      <c r="A31" s="77">
        <v>20</v>
      </c>
      <c r="B31" s="126" t="s">
        <v>120</v>
      </c>
      <c r="C31" s="75" t="s">
        <v>251</v>
      </c>
      <c r="D31" s="76" t="s">
        <v>93</v>
      </c>
      <c r="E31" s="76" t="s">
        <v>252</v>
      </c>
      <c r="F31" s="69">
        <v>2017</v>
      </c>
      <c r="G31" s="69">
        <v>2017</v>
      </c>
      <c r="H31" s="114">
        <v>300000</v>
      </c>
      <c r="I31" s="64">
        <v>0</v>
      </c>
      <c r="J31" s="64">
        <v>0</v>
      </c>
    </row>
    <row r="32" spans="1:10" ht="40.15" customHeight="1" x14ac:dyDescent="0.25">
      <c r="A32" s="77">
        <v>21</v>
      </c>
      <c r="B32" s="126" t="s">
        <v>120</v>
      </c>
      <c r="C32" s="75" t="s">
        <v>329</v>
      </c>
      <c r="D32" s="76" t="s">
        <v>250</v>
      </c>
      <c r="E32" s="76" t="s">
        <v>330</v>
      </c>
      <c r="F32" s="69">
        <v>2017</v>
      </c>
      <c r="G32" s="69">
        <v>2017</v>
      </c>
      <c r="H32" s="114">
        <v>250000</v>
      </c>
      <c r="I32" s="64">
        <v>0</v>
      </c>
      <c r="J32" s="64">
        <v>0</v>
      </c>
    </row>
    <row r="33" spans="1:12" ht="40.15" customHeight="1" x14ac:dyDescent="0.25">
      <c r="A33" s="77">
        <v>22</v>
      </c>
      <c r="B33" s="126" t="s">
        <v>120</v>
      </c>
      <c r="C33" s="75" t="s">
        <v>253</v>
      </c>
      <c r="D33" s="76" t="s">
        <v>93</v>
      </c>
      <c r="E33" s="76" t="s">
        <v>254</v>
      </c>
      <c r="F33" s="69">
        <v>1996</v>
      </c>
      <c r="G33" s="69">
        <v>2017</v>
      </c>
      <c r="H33" s="114">
        <v>46029063.75</v>
      </c>
      <c r="I33" s="114">
        <f>8334002.72+270446.91</f>
        <v>8604449.629999999</v>
      </c>
      <c r="J33" s="114">
        <v>608500</v>
      </c>
    </row>
    <row r="34" spans="1:12" ht="40.15" customHeight="1" x14ac:dyDescent="0.25">
      <c r="A34" s="77">
        <v>23</v>
      </c>
      <c r="B34" s="126" t="s">
        <v>120</v>
      </c>
      <c r="C34" s="75" t="s">
        <v>255</v>
      </c>
      <c r="D34" s="76" t="s">
        <v>93</v>
      </c>
      <c r="E34" s="76" t="s">
        <v>256</v>
      </c>
      <c r="F34" s="69">
        <v>2017</v>
      </c>
      <c r="G34" s="69">
        <v>2017</v>
      </c>
      <c r="H34" s="114">
        <v>4697893.92</v>
      </c>
      <c r="I34" s="64">
        <v>0</v>
      </c>
      <c r="J34" s="114">
        <v>197893.92</v>
      </c>
    </row>
    <row r="35" spans="1:12" ht="40.15" customHeight="1" x14ac:dyDescent="0.25">
      <c r="A35" s="77">
        <v>24</v>
      </c>
      <c r="B35" s="126" t="s">
        <v>120</v>
      </c>
      <c r="C35" s="75" t="s">
        <v>257</v>
      </c>
      <c r="D35" s="76" t="s">
        <v>93</v>
      </c>
      <c r="E35" s="76" t="s">
        <v>258</v>
      </c>
      <c r="F35" s="69">
        <v>2017</v>
      </c>
      <c r="G35" s="69">
        <v>2017</v>
      </c>
      <c r="H35" s="114">
        <v>197893.92</v>
      </c>
      <c r="I35" s="64">
        <v>0</v>
      </c>
      <c r="J35" s="114">
        <v>197893.92</v>
      </c>
    </row>
    <row r="36" spans="1:12" ht="40.15" customHeight="1" x14ac:dyDescent="0.25">
      <c r="A36" s="77">
        <v>25</v>
      </c>
      <c r="B36" s="126" t="s">
        <v>120</v>
      </c>
      <c r="C36" s="75" t="s">
        <v>257</v>
      </c>
      <c r="D36" s="76" t="s">
        <v>93</v>
      </c>
      <c r="E36" s="76" t="s">
        <v>258</v>
      </c>
      <c r="F36" s="69">
        <v>2017</v>
      </c>
      <c r="G36" s="69">
        <v>2017</v>
      </c>
      <c r="H36" s="114">
        <v>505000</v>
      </c>
      <c r="I36" s="64">
        <v>0</v>
      </c>
      <c r="J36" s="64">
        <v>0</v>
      </c>
    </row>
    <row r="37" spans="1:12" ht="40.15" customHeight="1" x14ac:dyDescent="0.25">
      <c r="A37" s="77">
        <v>26</v>
      </c>
      <c r="B37" s="126" t="s">
        <v>120</v>
      </c>
      <c r="C37" s="75" t="s">
        <v>259</v>
      </c>
      <c r="D37" s="76" t="s">
        <v>221</v>
      </c>
      <c r="E37" s="76" t="s">
        <v>260</v>
      </c>
      <c r="F37" s="69">
        <v>2017</v>
      </c>
      <c r="G37" s="69">
        <v>2017</v>
      </c>
      <c r="H37" s="114">
        <v>160546.97</v>
      </c>
      <c r="I37" s="64">
        <v>0</v>
      </c>
      <c r="J37" s="64">
        <v>0</v>
      </c>
    </row>
    <row r="38" spans="1:12" ht="40.15" customHeight="1" x14ac:dyDescent="0.25">
      <c r="A38" s="77">
        <v>27</v>
      </c>
      <c r="B38" s="126" t="s">
        <v>120</v>
      </c>
      <c r="C38" s="75" t="s">
        <v>261</v>
      </c>
      <c r="D38" s="76" t="s">
        <v>221</v>
      </c>
      <c r="E38" s="76" t="s">
        <v>260</v>
      </c>
      <c r="F38" s="69">
        <v>2017</v>
      </c>
      <c r="G38" s="69">
        <v>2017</v>
      </c>
      <c r="H38" s="114">
        <v>280716.38</v>
      </c>
      <c r="I38" s="64">
        <v>0</v>
      </c>
      <c r="J38" s="64">
        <v>0</v>
      </c>
    </row>
    <row r="39" spans="1:12" ht="40.15" customHeight="1" x14ac:dyDescent="0.25">
      <c r="A39" s="77">
        <v>28</v>
      </c>
      <c r="B39" s="126" t="s">
        <v>120</v>
      </c>
      <c r="C39" s="75" t="s">
        <v>262</v>
      </c>
      <c r="D39" s="76" t="s">
        <v>221</v>
      </c>
      <c r="E39" s="76" t="s">
        <v>260</v>
      </c>
      <c r="F39" s="69">
        <v>2017</v>
      </c>
      <c r="G39" s="69">
        <v>2017</v>
      </c>
      <c r="H39" s="114">
        <v>352320.8</v>
      </c>
      <c r="I39" s="64">
        <v>0</v>
      </c>
      <c r="J39" s="64">
        <v>0</v>
      </c>
      <c r="L39" s="8"/>
    </row>
    <row r="40" spans="1:12" ht="40.15" customHeight="1" x14ac:dyDescent="0.25">
      <c r="A40" s="77">
        <v>29</v>
      </c>
      <c r="B40" s="126" t="s">
        <v>120</v>
      </c>
      <c r="C40" s="75" t="s">
        <v>263</v>
      </c>
      <c r="D40" s="76" t="s">
        <v>88</v>
      </c>
      <c r="E40" s="76" t="s">
        <v>260</v>
      </c>
      <c r="F40" s="69">
        <v>2017</v>
      </c>
      <c r="G40" s="69">
        <v>2017</v>
      </c>
      <c r="H40" s="114">
        <v>696732.04</v>
      </c>
      <c r="I40" s="64">
        <v>0</v>
      </c>
      <c r="J40" s="64">
        <v>0</v>
      </c>
      <c r="L40" s="8"/>
    </row>
    <row r="41" spans="1:12" ht="40.15" customHeight="1" x14ac:dyDescent="0.25">
      <c r="A41" s="148" t="s">
        <v>7</v>
      </c>
      <c r="B41" s="149"/>
      <c r="C41" s="149"/>
      <c r="D41" s="149"/>
      <c r="E41" s="149"/>
      <c r="F41" s="149"/>
      <c r="G41" s="150"/>
      <c r="H41" s="5">
        <f>SUM(H39:H40)</f>
        <v>1049052.8400000001</v>
      </c>
      <c r="I41" s="5">
        <f>SUM(I30:I40)</f>
        <v>8604449.629999999</v>
      </c>
      <c r="J41" s="5">
        <f>SUM(J30:J40)</f>
        <v>1054287.8400000001</v>
      </c>
      <c r="L41" s="8"/>
    </row>
    <row r="42" spans="1:12" ht="40.15" customHeight="1" x14ac:dyDescent="0.25">
      <c r="A42" s="151" t="s">
        <v>82</v>
      </c>
      <c r="B42" s="152"/>
      <c r="C42" s="152"/>
      <c r="D42" s="152"/>
      <c r="E42" s="152"/>
      <c r="F42" s="152"/>
      <c r="G42" s="153"/>
      <c r="H42" s="55">
        <f>SUM(H23,H27,H41)</f>
        <v>287734845.83999997</v>
      </c>
      <c r="I42" s="55">
        <f>SUM(I23,I27,I41)</f>
        <v>43773678.629999995</v>
      </c>
      <c r="J42" s="56">
        <f>SUM(J23,J27,J41)</f>
        <v>62490807.840000004</v>
      </c>
    </row>
    <row r="43" spans="1:12" ht="40.15" customHeight="1" x14ac:dyDescent="0.25">
      <c r="A43" s="155" t="s">
        <v>8</v>
      </c>
      <c r="B43" s="155"/>
      <c r="C43" s="155"/>
      <c r="D43" s="155"/>
      <c r="E43" s="155"/>
      <c r="F43" s="155"/>
      <c r="G43" s="155"/>
      <c r="H43" s="155"/>
      <c r="I43" s="155"/>
      <c r="J43" s="155"/>
    </row>
    <row r="44" spans="1:12" ht="40.15" customHeight="1" x14ac:dyDescent="0.25">
      <c r="A44" s="154" t="s">
        <v>71</v>
      </c>
      <c r="B44" s="154"/>
      <c r="C44" s="154"/>
      <c r="D44" s="154"/>
      <c r="E44" s="154"/>
      <c r="F44" s="154"/>
      <c r="G44" s="154"/>
      <c r="H44" s="154"/>
      <c r="I44" s="154"/>
      <c r="J44" s="154"/>
    </row>
    <row r="45" spans="1:12" ht="40.15" customHeight="1" x14ac:dyDescent="0.25">
      <c r="A45" s="147" t="s">
        <v>62</v>
      </c>
      <c r="B45" s="147"/>
      <c r="C45" s="147"/>
      <c r="D45" s="147"/>
      <c r="E45" s="147"/>
      <c r="F45" s="147"/>
      <c r="G45" s="147"/>
      <c r="H45" s="147"/>
      <c r="I45" s="147"/>
      <c r="J45" s="147"/>
    </row>
    <row r="46" spans="1:12" ht="40.15" customHeight="1" x14ac:dyDescent="0.25">
      <c r="A46" s="125">
        <v>30</v>
      </c>
      <c r="B46" s="76" t="s">
        <v>151</v>
      </c>
      <c r="C46" s="75" t="s">
        <v>152</v>
      </c>
      <c r="D46" s="76" t="s">
        <v>148</v>
      </c>
      <c r="E46" s="76" t="s">
        <v>313</v>
      </c>
      <c r="F46" s="75">
        <v>2017</v>
      </c>
      <c r="G46" s="75">
        <v>2019</v>
      </c>
      <c r="H46" s="64">
        <v>3000000</v>
      </c>
      <c r="I46" s="64">
        <v>0</v>
      </c>
      <c r="J46" s="64">
        <v>1500000</v>
      </c>
    </row>
    <row r="47" spans="1:12" ht="40.15" customHeight="1" x14ac:dyDescent="0.25">
      <c r="A47" s="148" t="s">
        <v>7</v>
      </c>
      <c r="B47" s="149"/>
      <c r="C47" s="149"/>
      <c r="D47" s="149"/>
      <c r="E47" s="149"/>
      <c r="F47" s="149"/>
      <c r="G47" s="150"/>
      <c r="H47" s="64">
        <f>SUM(H46)</f>
        <v>3000000</v>
      </c>
      <c r="I47" s="64">
        <v>0</v>
      </c>
      <c r="J47" s="64">
        <f>SUM(J46)</f>
        <v>1500000</v>
      </c>
    </row>
    <row r="48" spans="1:12" ht="40.15" customHeight="1" x14ac:dyDescent="0.25">
      <c r="A48" s="154" t="s">
        <v>60</v>
      </c>
      <c r="B48" s="154"/>
      <c r="C48" s="154"/>
      <c r="D48" s="154"/>
      <c r="E48" s="154"/>
      <c r="F48" s="154"/>
      <c r="G48" s="154"/>
      <c r="H48" s="154"/>
      <c r="I48" s="154"/>
      <c r="J48" s="154"/>
    </row>
    <row r="49" spans="1:12" ht="40.15" customHeight="1" x14ac:dyDescent="0.25">
      <c r="A49" s="147" t="s">
        <v>62</v>
      </c>
      <c r="B49" s="147"/>
      <c r="C49" s="147"/>
      <c r="D49" s="147"/>
      <c r="E49" s="147"/>
      <c r="F49" s="147"/>
      <c r="G49" s="147"/>
      <c r="H49" s="147"/>
      <c r="I49" s="147"/>
      <c r="J49" s="147"/>
    </row>
    <row r="50" spans="1:12" ht="40.15" customHeight="1" x14ac:dyDescent="0.25">
      <c r="A50" s="14">
        <v>31</v>
      </c>
      <c r="B50" s="76" t="s">
        <v>151</v>
      </c>
      <c r="C50" s="75" t="s">
        <v>163</v>
      </c>
      <c r="D50" s="76" t="s">
        <v>77</v>
      </c>
      <c r="E50" s="76" t="s">
        <v>164</v>
      </c>
      <c r="F50" s="75">
        <v>2017</v>
      </c>
      <c r="G50" s="75">
        <v>2017</v>
      </c>
      <c r="H50" s="64">
        <v>4030954.85</v>
      </c>
      <c r="I50" s="64">
        <v>0</v>
      </c>
      <c r="J50" s="64">
        <v>4030954.85</v>
      </c>
    </row>
    <row r="51" spans="1:12" ht="40.15" customHeight="1" x14ac:dyDescent="0.25">
      <c r="A51" s="14">
        <v>32</v>
      </c>
      <c r="B51" s="76" t="s">
        <v>151</v>
      </c>
      <c r="C51" s="75" t="s">
        <v>165</v>
      </c>
      <c r="D51" s="76" t="s">
        <v>77</v>
      </c>
      <c r="E51" s="76" t="s">
        <v>166</v>
      </c>
      <c r="F51" s="75">
        <v>2017</v>
      </c>
      <c r="G51" s="75">
        <v>2017</v>
      </c>
      <c r="H51" s="64">
        <v>2342748.19</v>
      </c>
      <c r="I51" s="64">
        <v>0</v>
      </c>
      <c r="J51" s="64">
        <v>2342748.19</v>
      </c>
    </row>
    <row r="52" spans="1:12" ht="40.15" customHeight="1" x14ac:dyDescent="0.25">
      <c r="A52" s="14">
        <v>33</v>
      </c>
      <c r="B52" s="76" t="s">
        <v>151</v>
      </c>
      <c r="C52" s="75" t="s">
        <v>167</v>
      </c>
      <c r="D52" s="76" t="s">
        <v>77</v>
      </c>
      <c r="E52" s="76" t="s">
        <v>168</v>
      </c>
      <c r="F52" s="75">
        <v>2017</v>
      </c>
      <c r="G52" s="75">
        <v>2017</v>
      </c>
      <c r="H52" s="64">
        <v>670249.61</v>
      </c>
      <c r="I52" s="64">
        <v>0</v>
      </c>
      <c r="J52" s="64">
        <v>670249.61</v>
      </c>
    </row>
    <row r="53" spans="1:12" ht="40.15" customHeight="1" x14ac:dyDescent="0.25">
      <c r="A53" s="14">
        <v>34</v>
      </c>
      <c r="B53" s="76" t="s">
        <v>151</v>
      </c>
      <c r="C53" s="75" t="s">
        <v>169</v>
      </c>
      <c r="D53" s="76" t="s">
        <v>77</v>
      </c>
      <c r="E53" s="76" t="s">
        <v>164</v>
      </c>
      <c r="F53" s="75">
        <v>2017</v>
      </c>
      <c r="G53" s="75">
        <v>2017</v>
      </c>
      <c r="H53" s="64">
        <v>327875.65999999997</v>
      </c>
      <c r="I53" s="64">
        <v>0</v>
      </c>
      <c r="J53" s="64">
        <v>327875.65999999997</v>
      </c>
    </row>
    <row r="54" spans="1:12" ht="40.15" customHeight="1" x14ac:dyDescent="0.25">
      <c r="A54" s="14">
        <v>35</v>
      </c>
      <c r="B54" s="76" t="s">
        <v>151</v>
      </c>
      <c r="C54" s="75" t="s">
        <v>170</v>
      </c>
      <c r="D54" s="76" t="s">
        <v>77</v>
      </c>
      <c r="E54" s="76" t="s">
        <v>171</v>
      </c>
      <c r="F54" s="75">
        <v>2017</v>
      </c>
      <c r="G54" s="75">
        <v>2017</v>
      </c>
      <c r="H54" s="64">
        <v>351578.84</v>
      </c>
      <c r="I54" s="64">
        <v>0</v>
      </c>
      <c r="J54" s="64">
        <v>351578.84</v>
      </c>
    </row>
    <row r="55" spans="1:12" ht="40.15" customHeight="1" x14ac:dyDescent="0.25">
      <c r="A55" s="14">
        <v>36</v>
      </c>
      <c r="B55" s="76" t="s">
        <v>151</v>
      </c>
      <c r="C55" s="75" t="s">
        <v>172</v>
      </c>
      <c r="D55" s="76" t="s">
        <v>77</v>
      </c>
      <c r="E55" s="76" t="s">
        <v>171</v>
      </c>
      <c r="F55" s="75">
        <v>2017</v>
      </c>
      <c r="G55" s="75">
        <v>2017</v>
      </c>
      <c r="H55" s="64">
        <v>431483.24</v>
      </c>
      <c r="I55" s="64">
        <v>0</v>
      </c>
      <c r="J55" s="64">
        <v>431483.24</v>
      </c>
    </row>
    <row r="56" spans="1:12" ht="40.15" customHeight="1" x14ac:dyDescent="0.25">
      <c r="A56" s="14">
        <v>37</v>
      </c>
      <c r="B56" s="76" t="s">
        <v>151</v>
      </c>
      <c r="C56" s="75" t="s">
        <v>173</v>
      </c>
      <c r="D56" s="76" t="s">
        <v>77</v>
      </c>
      <c r="E56" s="76" t="s">
        <v>164</v>
      </c>
      <c r="F56" s="75">
        <v>2017</v>
      </c>
      <c r="G56" s="75">
        <v>2017</v>
      </c>
      <c r="H56" s="64">
        <v>84758.82</v>
      </c>
      <c r="I56" s="64">
        <v>0</v>
      </c>
      <c r="J56" s="64">
        <v>84758.82</v>
      </c>
      <c r="L56" s="8"/>
    </row>
    <row r="57" spans="1:12" ht="40.15" customHeight="1" x14ac:dyDescent="0.25">
      <c r="A57" s="14">
        <v>38</v>
      </c>
      <c r="B57" s="76" t="s">
        <v>151</v>
      </c>
      <c r="C57" s="75" t="s">
        <v>174</v>
      </c>
      <c r="D57" s="76" t="s">
        <v>77</v>
      </c>
      <c r="E57" s="76" t="s">
        <v>164</v>
      </c>
      <c r="F57" s="75">
        <v>2017</v>
      </c>
      <c r="G57" s="75">
        <v>2017</v>
      </c>
      <c r="H57" s="64">
        <v>385610.23</v>
      </c>
      <c r="I57" s="64">
        <v>0</v>
      </c>
      <c r="J57" s="64">
        <v>385610.23</v>
      </c>
      <c r="L57" s="8"/>
    </row>
    <row r="58" spans="1:12" ht="40.15" customHeight="1" x14ac:dyDescent="0.25">
      <c r="A58" s="14">
        <v>39</v>
      </c>
      <c r="B58" s="76" t="s">
        <v>151</v>
      </c>
      <c r="C58" s="75" t="s">
        <v>175</v>
      </c>
      <c r="D58" s="76" t="s">
        <v>77</v>
      </c>
      <c r="E58" s="76" t="s">
        <v>164</v>
      </c>
      <c r="F58" s="75">
        <v>2017</v>
      </c>
      <c r="G58" s="75">
        <v>2017</v>
      </c>
      <c r="H58" s="64">
        <v>636426.04</v>
      </c>
      <c r="I58" s="64">
        <v>0</v>
      </c>
      <c r="J58" s="64">
        <v>636426.04</v>
      </c>
      <c r="L58" s="8"/>
    </row>
    <row r="59" spans="1:12" ht="40.15" customHeight="1" x14ac:dyDescent="0.25">
      <c r="A59" s="14">
        <v>40</v>
      </c>
      <c r="B59" s="76" t="s">
        <v>151</v>
      </c>
      <c r="C59" s="75" t="s">
        <v>176</v>
      </c>
      <c r="D59" s="76" t="s">
        <v>77</v>
      </c>
      <c r="E59" s="76" t="s">
        <v>168</v>
      </c>
      <c r="F59" s="75">
        <v>2017</v>
      </c>
      <c r="G59" s="75">
        <v>2017</v>
      </c>
      <c r="H59" s="64">
        <v>552489.34</v>
      </c>
      <c r="I59" s="64">
        <v>0</v>
      </c>
      <c r="J59" s="64">
        <v>552489.34</v>
      </c>
      <c r="L59" s="8"/>
    </row>
    <row r="60" spans="1:12" ht="40.15" customHeight="1" x14ac:dyDescent="0.25">
      <c r="A60" s="14">
        <v>41</v>
      </c>
      <c r="B60" s="76" t="s">
        <v>151</v>
      </c>
      <c r="C60" s="75" t="s">
        <v>177</v>
      </c>
      <c r="D60" s="76" t="s">
        <v>77</v>
      </c>
      <c r="E60" s="76" t="s">
        <v>164</v>
      </c>
      <c r="F60" s="75">
        <v>2017</v>
      </c>
      <c r="G60" s="75">
        <v>2017</v>
      </c>
      <c r="H60" s="64">
        <v>340794.04</v>
      </c>
      <c r="I60" s="64">
        <v>0</v>
      </c>
      <c r="J60" s="64">
        <v>340794.04</v>
      </c>
    </row>
    <row r="61" spans="1:12" ht="34.9" customHeight="1" x14ac:dyDescent="0.25">
      <c r="A61" s="14">
        <v>42</v>
      </c>
      <c r="B61" s="76" t="s">
        <v>151</v>
      </c>
      <c r="C61" s="75" t="s">
        <v>178</v>
      </c>
      <c r="D61" s="76" t="s">
        <v>77</v>
      </c>
      <c r="E61" s="76" t="s">
        <v>179</v>
      </c>
      <c r="F61" s="75">
        <v>2017</v>
      </c>
      <c r="G61" s="75">
        <v>2017</v>
      </c>
      <c r="H61" s="64">
        <v>186634.1</v>
      </c>
      <c r="I61" s="64">
        <v>0</v>
      </c>
      <c r="J61" s="64">
        <v>186634.1</v>
      </c>
    </row>
    <row r="62" spans="1:12" ht="34.9" customHeight="1" x14ac:dyDescent="0.25">
      <c r="A62" s="14">
        <v>43</v>
      </c>
      <c r="B62" s="76" t="s">
        <v>151</v>
      </c>
      <c r="C62" s="75" t="s">
        <v>180</v>
      </c>
      <c r="D62" s="76" t="s">
        <v>77</v>
      </c>
      <c r="E62" s="76" t="s">
        <v>179</v>
      </c>
      <c r="F62" s="75">
        <v>2017</v>
      </c>
      <c r="G62" s="75">
        <v>2017</v>
      </c>
      <c r="H62" s="64">
        <v>158409.76</v>
      </c>
      <c r="I62" s="64">
        <v>0</v>
      </c>
      <c r="J62" s="64">
        <v>158409.76</v>
      </c>
    </row>
    <row r="63" spans="1:12" ht="34.9" customHeight="1" x14ac:dyDescent="0.25">
      <c r="A63" s="14">
        <v>44</v>
      </c>
      <c r="B63" s="76" t="s">
        <v>151</v>
      </c>
      <c r="C63" s="75" t="s">
        <v>181</v>
      </c>
      <c r="D63" s="76" t="s">
        <v>77</v>
      </c>
      <c r="E63" s="76" t="s">
        <v>179</v>
      </c>
      <c r="F63" s="75">
        <v>2017</v>
      </c>
      <c r="G63" s="75">
        <v>2017</v>
      </c>
      <c r="H63" s="64">
        <v>152895.4</v>
      </c>
      <c r="I63" s="64">
        <v>0</v>
      </c>
      <c r="J63" s="64">
        <v>152895.4</v>
      </c>
      <c r="L63" s="8"/>
    </row>
    <row r="64" spans="1:12" ht="34.9" customHeight="1" x14ac:dyDescent="0.25">
      <c r="A64" s="14">
        <v>45</v>
      </c>
      <c r="B64" s="76" t="s">
        <v>151</v>
      </c>
      <c r="C64" s="75" t="s">
        <v>182</v>
      </c>
      <c r="D64" s="76" t="s">
        <v>77</v>
      </c>
      <c r="E64" s="76" t="s">
        <v>183</v>
      </c>
      <c r="F64" s="75">
        <v>2017</v>
      </c>
      <c r="G64" s="75">
        <v>2017</v>
      </c>
      <c r="H64" s="64">
        <v>1971249.95</v>
      </c>
      <c r="I64" s="64">
        <v>0</v>
      </c>
      <c r="J64" s="64">
        <v>1971249.95</v>
      </c>
      <c r="L64" s="8"/>
    </row>
    <row r="65" spans="1:12" ht="40.15" customHeight="1" x14ac:dyDescent="0.25">
      <c r="A65" s="148" t="s">
        <v>7</v>
      </c>
      <c r="B65" s="149"/>
      <c r="C65" s="149"/>
      <c r="D65" s="149"/>
      <c r="E65" s="149"/>
      <c r="F65" s="149"/>
      <c r="G65" s="150"/>
      <c r="H65" s="5">
        <f>SUM(H50:H64)</f>
        <v>12624158.069999998</v>
      </c>
      <c r="I65" s="5">
        <f>SUM(I50:I64)</f>
        <v>0</v>
      </c>
      <c r="J65" s="5">
        <f>SUM(J50:J64)</f>
        <v>12624158.069999998</v>
      </c>
      <c r="L65" s="8"/>
    </row>
    <row r="66" spans="1:12" ht="40.15" customHeight="1" x14ac:dyDescent="0.25">
      <c r="A66" s="151" t="s">
        <v>81</v>
      </c>
      <c r="B66" s="152"/>
      <c r="C66" s="152"/>
      <c r="D66" s="152"/>
      <c r="E66" s="152"/>
      <c r="F66" s="152"/>
      <c r="G66" s="153"/>
      <c r="H66" s="55">
        <f>SUM(H65,H47)</f>
        <v>15624158.069999998</v>
      </c>
      <c r="I66" s="55">
        <v>0</v>
      </c>
      <c r="J66" s="56">
        <f>SUM(J47,J65)</f>
        <v>14124158.069999998</v>
      </c>
    </row>
    <row r="67" spans="1:12" ht="40.15" customHeight="1" x14ac:dyDescent="0.25">
      <c r="A67" s="155" t="s">
        <v>6</v>
      </c>
      <c r="B67" s="155"/>
      <c r="C67" s="155"/>
      <c r="D67" s="155"/>
      <c r="E67" s="155"/>
      <c r="F67" s="155"/>
      <c r="G67" s="155"/>
      <c r="H67" s="155"/>
      <c r="I67" s="155"/>
      <c r="J67" s="155"/>
    </row>
    <row r="68" spans="1:12" ht="40.15" customHeight="1" x14ac:dyDescent="0.25">
      <c r="A68" s="154" t="s">
        <v>63</v>
      </c>
      <c r="B68" s="154"/>
      <c r="C68" s="154"/>
      <c r="D68" s="154"/>
      <c r="E68" s="154"/>
      <c r="F68" s="154"/>
      <c r="G68" s="154"/>
      <c r="H68" s="154"/>
      <c r="I68" s="154"/>
      <c r="J68" s="154"/>
    </row>
    <row r="69" spans="1:12" ht="40.15" customHeight="1" x14ac:dyDescent="0.25">
      <c r="A69" s="147" t="s">
        <v>59</v>
      </c>
      <c r="B69" s="147"/>
      <c r="C69" s="147"/>
      <c r="D69" s="147"/>
      <c r="E69" s="147"/>
      <c r="F69" s="147"/>
      <c r="G69" s="147"/>
      <c r="H69" s="147"/>
      <c r="I69" s="147"/>
      <c r="J69" s="147"/>
    </row>
    <row r="70" spans="1:12" ht="40.15" customHeight="1" x14ac:dyDescent="0.25">
      <c r="A70" s="14">
        <v>46</v>
      </c>
      <c r="B70" s="120" t="s">
        <v>91</v>
      </c>
      <c r="C70" s="80" t="s">
        <v>92</v>
      </c>
      <c r="D70" s="68" t="s">
        <v>93</v>
      </c>
      <c r="E70" s="92" t="s">
        <v>94</v>
      </c>
      <c r="F70" s="80" t="s">
        <v>102</v>
      </c>
      <c r="G70" s="78" t="s">
        <v>103</v>
      </c>
      <c r="H70" s="71">
        <v>104118000</v>
      </c>
      <c r="I70" s="71">
        <v>8944000</v>
      </c>
      <c r="J70" s="71">
        <v>5140000</v>
      </c>
    </row>
    <row r="71" spans="1:12" ht="40.15" customHeight="1" x14ac:dyDescent="0.25">
      <c r="A71" s="14">
        <v>47</v>
      </c>
      <c r="B71" s="120" t="s">
        <v>91</v>
      </c>
      <c r="C71" s="80" t="s">
        <v>95</v>
      </c>
      <c r="D71" s="68" t="s">
        <v>93</v>
      </c>
      <c r="E71" s="92" t="s">
        <v>96</v>
      </c>
      <c r="F71" s="80" t="s">
        <v>102</v>
      </c>
      <c r="G71" s="78" t="s">
        <v>103</v>
      </c>
      <c r="H71" s="71">
        <v>272658000</v>
      </c>
      <c r="I71" s="71">
        <v>43174000</v>
      </c>
      <c r="J71" s="71">
        <v>6425000</v>
      </c>
    </row>
    <row r="72" spans="1:12" ht="40.15" customHeight="1" x14ac:dyDescent="0.25">
      <c r="A72" s="14">
        <v>48</v>
      </c>
      <c r="B72" s="120" t="s">
        <v>91</v>
      </c>
      <c r="C72" s="80" t="s">
        <v>97</v>
      </c>
      <c r="D72" s="68" t="s">
        <v>98</v>
      </c>
      <c r="E72" s="92" t="s">
        <v>104</v>
      </c>
      <c r="F72" s="80" t="s">
        <v>105</v>
      </c>
      <c r="G72" s="92" t="s">
        <v>107</v>
      </c>
      <c r="H72" s="71">
        <v>196478000</v>
      </c>
      <c r="I72" s="71">
        <v>146144000</v>
      </c>
      <c r="J72" s="71">
        <v>0</v>
      </c>
    </row>
    <row r="73" spans="1:12" ht="40.15" customHeight="1" x14ac:dyDescent="0.25">
      <c r="A73" s="14">
        <v>49</v>
      </c>
      <c r="B73" s="120" t="s">
        <v>91</v>
      </c>
      <c r="C73" s="80" t="s">
        <v>99</v>
      </c>
      <c r="D73" s="68" t="s">
        <v>100</v>
      </c>
      <c r="E73" s="92" t="s">
        <v>101</v>
      </c>
      <c r="F73" s="80" t="s">
        <v>106</v>
      </c>
      <c r="G73" s="92" t="s">
        <v>103</v>
      </c>
      <c r="H73" s="71">
        <v>158706000</v>
      </c>
      <c r="I73" s="71">
        <v>20016000</v>
      </c>
      <c r="J73" s="71">
        <v>1285000</v>
      </c>
    </row>
    <row r="74" spans="1:12" ht="40.15" customHeight="1" x14ac:dyDescent="0.25">
      <c r="A74" s="148" t="s">
        <v>7</v>
      </c>
      <c r="B74" s="149"/>
      <c r="C74" s="149"/>
      <c r="D74" s="149"/>
      <c r="E74" s="149"/>
      <c r="F74" s="149"/>
      <c r="G74" s="150"/>
      <c r="H74" s="5">
        <f>SUM(H70:H73)</f>
        <v>731960000</v>
      </c>
      <c r="I74" s="5">
        <f>SUM(I70:I73)</f>
        <v>218278000</v>
      </c>
      <c r="J74" s="5">
        <f>SUM(J70:J73)</f>
        <v>12850000</v>
      </c>
    </row>
    <row r="75" spans="1:12" ht="40.15" customHeight="1" x14ac:dyDescent="0.25">
      <c r="A75" s="154" t="s">
        <v>61</v>
      </c>
      <c r="B75" s="154"/>
      <c r="C75" s="154"/>
      <c r="D75" s="154"/>
      <c r="E75" s="154"/>
      <c r="F75" s="154"/>
      <c r="G75" s="154"/>
      <c r="H75" s="154"/>
      <c r="I75" s="154"/>
      <c r="J75" s="154"/>
    </row>
    <row r="76" spans="1:12" ht="40.15" customHeight="1" x14ac:dyDescent="0.25">
      <c r="A76" s="147" t="s">
        <v>62</v>
      </c>
      <c r="B76" s="147"/>
      <c r="C76" s="147"/>
      <c r="D76" s="147"/>
      <c r="E76" s="147"/>
      <c r="F76" s="147"/>
      <c r="G76" s="147"/>
      <c r="H76" s="147"/>
      <c r="I76" s="147"/>
      <c r="J76" s="147"/>
    </row>
    <row r="77" spans="1:12" ht="40.15" customHeight="1" x14ac:dyDescent="0.25">
      <c r="A77" s="115">
        <v>50</v>
      </c>
      <c r="B77" s="120" t="s">
        <v>91</v>
      </c>
      <c r="C77" s="80" t="s">
        <v>331</v>
      </c>
      <c r="D77" s="80" t="s">
        <v>332</v>
      </c>
      <c r="E77" s="80" t="s">
        <v>204</v>
      </c>
      <c r="F77" s="100">
        <v>2017</v>
      </c>
      <c r="G77" s="100">
        <v>2017</v>
      </c>
      <c r="H77" s="101">
        <v>456405.14</v>
      </c>
      <c r="I77" s="64">
        <v>0</v>
      </c>
      <c r="J77" s="101">
        <v>456405.14</v>
      </c>
    </row>
    <row r="78" spans="1:12" ht="40.15" customHeight="1" x14ac:dyDescent="0.25">
      <c r="A78" s="115">
        <v>51</v>
      </c>
      <c r="B78" s="120" t="s">
        <v>91</v>
      </c>
      <c r="C78" s="80" t="s">
        <v>264</v>
      </c>
      <c r="D78" s="80" t="s">
        <v>265</v>
      </c>
      <c r="E78" s="80" t="s">
        <v>266</v>
      </c>
      <c r="F78" s="100">
        <v>2017</v>
      </c>
      <c r="G78" s="100">
        <v>2017</v>
      </c>
      <c r="H78" s="101">
        <v>22500</v>
      </c>
      <c r="I78" s="64">
        <v>0</v>
      </c>
      <c r="J78" s="101">
        <v>22500</v>
      </c>
    </row>
    <row r="79" spans="1:12" ht="40.15" customHeight="1" x14ac:dyDescent="0.25">
      <c r="A79" s="115">
        <v>52</v>
      </c>
      <c r="B79" s="120" t="s">
        <v>91</v>
      </c>
      <c r="C79" s="80" t="s">
        <v>267</v>
      </c>
      <c r="D79" s="80" t="s">
        <v>265</v>
      </c>
      <c r="E79" s="80" t="s">
        <v>266</v>
      </c>
      <c r="F79" s="100">
        <v>2017</v>
      </c>
      <c r="G79" s="100">
        <v>2017</v>
      </c>
      <c r="H79" s="101">
        <v>22500</v>
      </c>
      <c r="I79" s="64">
        <v>0</v>
      </c>
      <c r="J79" s="101">
        <v>22500</v>
      </c>
    </row>
    <row r="80" spans="1:12" ht="40.15" customHeight="1" x14ac:dyDescent="0.25">
      <c r="A80" s="115">
        <v>53</v>
      </c>
      <c r="B80" s="120" t="s">
        <v>91</v>
      </c>
      <c r="C80" s="80" t="s">
        <v>268</v>
      </c>
      <c r="D80" s="80" t="s">
        <v>265</v>
      </c>
      <c r="E80" s="80" t="s">
        <v>204</v>
      </c>
      <c r="F80" s="100">
        <v>2017</v>
      </c>
      <c r="G80" s="100">
        <v>2017</v>
      </c>
      <c r="H80" s="101">
        <v>80000</v>
      </c>
      <c r="I80" s="64">
        <v>0</v>
      </c>
      <c r="J80" s="101">
        <v>80000</v>
      </c>
    </row>
    <row r="81" spans="1:12" ht="40.15" customHeight="1" x14ac:dyDescent="0.25">
      <c r="A81" s="115">
        <v>54</v>
      </c>
      <c r="B81" s="120" t="s">
        <v>91</v>
      </c>
      <c r="C81" s="80" t="s">
        <v>269</v>
      </c>
      <c r="D81" s="80" t="s">
        <v>265</v>
      </c>
      <c r="E81" s="80" t="s">
        <v>204</v>
      </c>
      <c r="F81" s="100">
        <v>2017</v>
      </c>
      <c r="G81" s="100">
        <v>2017</v>
      </c>
      <c r="H81" s="101">
        <v>298000</v>
      </c>
      <c r="I81" s="64">
        <v>0</v>
      </c>
      <c r="J81" s="101">
        <v>298000</v>
      </c>
    </row>
    <row r="82" spans="1:12" ht="40.15" customHeight="1" x14ac:dyDescent="0.25">
      <c r="A82" s="115">
        <v>55</v>
      </c>
      <c r="B82" s="120" t="s">
        <v>91</v>
      </c>
      <c r="C82" s="80" t="s">
        <v>270</v>
      </c>
      <c r="D82" s="80" t="s">
        <v>265</v>
      </c>
      <c r="E82" s="80" t="s">
        <v>204</v>
      </c>
      <c r="F82" s="100">
        <v>2017</v>
      </c>
      <c r="G82" s="100">
        <v>2017</v>
      </c>
      <c r="H82" s="101">
        <v>2741120</v>
      </c>
      <c r="I82" s="64">
        <v>0</v>
      </c>
      <c r="J82" s="101">
        <v>2741120</v>
      </c>
    </row>
    <row r="83" spans="1:12" ht="40.15" customHeight="1" x14ac:dyDescent="0.25">
      <c r="A83" s="115">
        <v>56</v>
      </c>
      <c r="B83" s="120" t="s">
        <v>91</v>
      </c>
      <c r="C83" s="80" t="s">
        <v>271</v>
      </c>
      <c r="D83" s="80" t="s">
        <v>265</v>
      </c>
      <c r="E83" s="80" t="s">
        <v>204</v>
      </c>
      <c r="F83" s="100">
        <v>2017</v>
      </c>
      <c r="G83" s="100">
        <v>2017</v>
      </c>
      <c r="H83" s="101">
        <v>251853</v>
      </c>
      <c r="I83" s="64">
        <v>0</v>
      </c>
      <c r="J83" s="101">
        <v>251853</v>
      </c>
    </row>
    <row r="84" spans="1:12" ht="45" customHeight="1" x14ac:dyDescent="0.25">
      <c r="A84" s="115">
        <v>57</v>
      </c>
      <c r="B84" s="120" t="s">
        <v>91</v>
      </c>
      <c r="C84" s="80" t="s">
        <v>272</v>
      </c>
      <c r="D84" s="80" t="s">
        <v>265</v>
      </c>
      <c r="E84" s="80" t="s">
        <v>204</v>
      </c>
      <c r="F84" s="100">
        <v>2017</v>
      </c>
      <c r="G84" s="100">
        <v>2017</v>
      </c>
      <c r="H84" s="101">
        <v>1325643</v>
      </c>
      <c r="I84" s="64">
        <v>0</v>
      </c>
      <c r="J84" s="101">
        <v>1325643</v>
      </c>
    </row>
    <row r="85" spans="1:12" ht="70.150000000000006" customHeight="1" x14ac:dyDescent="0.25">
      <c r="A85" s="148" t="s">
        <v>7</v>
      </c>
      <c r="B85" s="149"/>
      <c r="C85" s="149"/>
      <c r="D85" s="149"/>
      <c r="E85" s="149"/>
      <c r="F85" s="149"/>
      <c r="G85" s="150"/>
      <c r="H85" s="5">
        <f>SUM(H77:H84)</f>
        <v>5198021.1400000006</v>
      </c>
      <c r="I85" s="62">
        <v>0</v>
      </c>
      <c r="J85" s="5">
        <f>SUM(J77:J84)</f>
        <v>5198021.1400000006</v>
      </c>
      <c r="L85" s="8"/>
    </row>
    <row r="86" spans="1:12" ht="70.150000000000006" customHeight="1" x14ac:dyDescent="0.25">
      <c r="A86" s="157" t="s">
        <v>70</v>
      </c>
      <c r="B86" s="158"/>
      <c r="C86" s="158"/>
      <c r="D86" s="158"/>
      <c r="E86" s="158"/>
      <c r="F86" s="158"/>
      <c r="G86" s="158"/>
      <c r="H86" s="158"/>
      <c r="I86" s="158"/>
      <c r="J86" s="159"/>
      <c r="L86" s="8"/>
    </row>
    <row r="87" spans="1:12" ht="54.75" customHeight="1" x14ac:dyDescent="0.25">
      <c r="A87" s="160" t="s">
        <v>59</v>
      </c>
      <c r="B87" s="161"/>
      <c r="C87" s="161"/>
      <c r="D87" s="161"/>
      <c r="E87" s="161"/>
      <c r="F87" s="161"/>
      <c r="G87" s="161"/>
      <c r="H87" s="161"/>
      <c r="I87" s="161"/>
      <c r="J87" s="162"/>
      <c r="L87" s="8"/>
    </row>
    <row r="88" spans="1:12" ht="47.25" customHeight="1" x14ac:dyDescent="0.25">
      <c r="A88" s="92" t="s">
        <v>346</v>
      </c>
      <c r="B88" s="92" t="s">
        <v>91</v>
      </c>
      <c r="C88" s="80" t="s">
        <v>206</v>
      </c>
      <c r="D88" s="80" t="s">
        <v>207</v>
      </c>
      <c r="E88" s="80" t="s">
        <v>336</v>
      </c>
      <c r="F88" s="100">
        <v>2017</v>
      </c>
      <c r="G88" s="100">
        <v>2017</v>
      </c>
      <c r="H88" s="101" t="s">
        <v>337</v>
      </c>
      <c r="I88" s="101" t="s">
        <v>337</v>
      </c>
      <c r="J88" s="101" t="s">
        <v>337</v>
      </c>
      <c r="L88" s="8"/>
    </row>
    <row r="89" spans="1:12" ht="44.25" customHeight="1" x14ac:dyDescent="0.25">
      <c r="A89" s="92" t="s">
        <v>349</v>
      </c>
      <c r="B89" s="92" t="s">
        <v>91</v>
      </c>
      <c r="C89" s="80" t="s">
        <v>208</v>
      </c>
      <c r="D89" s="80" t="s">
        <v>207</v>
      </c>
      <c r="E89" s="80" t="s">
        <v>345</v>
      </c>
      <c r="F89" s="100">
        <v>2017</v>
      </c>
      <c r="G89" s="100">
        <v>2017</v>
      </c>
      <c r="H89" s="101" t="s">
        <v>337</v>
      </c>
      <c r="I89" s="101" t="s">
        <v>337</v>
      </c>
      <c r="J89" s="101" t="s">
        <v>337</v>
      </c>
      <c r="L89" s="8"/>
    </row>
    <row r="90" spans="1:12" ht="39.75" customHeight="1" x14ac:dyDescent="0.25">
      <c r="A90" s="92" t="s">
        <v>347</v>
      </c>
      <c r="B90" s="92" t="s">
        <v>91</v>
      </c>
      <c r="C90" s="80" t="s">
        <v>209</v>
      </c>
      <c r="D90" s="80" t="s">
        <v>210</v>
      </c>
      <c r="E90" s="80" t="s">
        <v>344</v>
      </c>
      <c r="F90" s="100">
        <v>2015</v>
      </c>
      <c r="G90" s="100">
        <v>2017</v>
      </c>
      <c r="H90" s="101" t="s">
        <v>337</v>
      </c>
      <c r="I90" s="101" t="s">
        <v>337</v>
      </c>
      <c r="J90" s="101" t="s">
        <v>337</v>
      </c>
      <c r="L90" s="8"/>
    </row>
    <row r="91" spans="1:12" ht="46.5" customHeight="1" x14ac:dyDescent="0.25">
      <c r="A91" s="92" t="s">
        <v>348</v>
      </c>
      <c r="B91" s="92" t="s">
        <v>91</v>
      </c>
      <c r="C91" s="80" t="s">
        <v>211</v>
      </c>
      <c r="D91" s="80" t="s">
        <v>210</v>
      </c>
      <c r="E91" s="80" t="s">
        <v>344</v>
      </c>
      <c r="F91" s="100">
        <v>2015</v>
      </c>
      <c r="G91" s="100">
        <v>2017</v>
      </c>
      <c r="H91" s="101" t="s">
        <v>337</v>
      </c>
      <c r="I91" s="101" t="s">
        <v>337</v>
      </c>
      <c r="J91" s="101" t="s">
        <v>337</v>
      </c>
      <c r="L91" s="8"/>
    </row>
    <row r="92" spans="1:12" ht="42" customHeight="1" x14ac:dyDescent="0.25">
      <c r="A92" s="148" t="s">
        <v>7</v>
      </c>
      <c r="B92" s="149"/>
      <c r="C92" s="149"/>
      <c r="D92" s="149"/>
      <c r="E92" s="149"/>
      <c r="F92" s="149"/>
      <c r="G92" s="150"/>
      <c r="H92" s="101" t="s">
        <v>337</v>
      </c>
      <c r="I92" s="101" t="s">
        <v>337</v>
      </c>
      <c r="J92" s="101" t="s">
        <v>337</v>
      </c>
      <c r="L92" s="8"/>
    </row>
    <row r="93" spans="1:12" ht="40.15" customHeight="1" x14ac:dyDescent="0.25">
      <c r="A93" s="157" t="s">
        <v>333</v>
      </c>
      <c r="B93" s="158"/>
      <c r="C93" s="158"/>
      <c r="D93" s="158"/>
      <c r="E93" s="158"/>
      <c r="F93" s="158"/>
      <c r="G93" s="158"/>
      <c r="H93" s="158"/>
      <c r="I93" s="158"/>
      <c r="J93" s="159"/>
      <c r="L93" s="8"/>
    </row>
    <row r="94" spans="1:12" ht="40.15" customHeight="1" x14ac:dyDescent="0.25">
      <c r="A94" s="160" t="s">
        <v>59</v>
      </c>
      <c r="B94" s="161"/>
      <c r="C94" s="161"/>
      <c r="D94" s="161"/>
      <c r="E94" s="161"/>
      <c r="F94" s="161"/>
      <c r="G94" s="161"/>
      <c r="H94" s="161"/>
      <c r="I94" s="161"/>
      <c r="J94" s="162"/>
      <c r="L94" s="8"/>
    </row>
    <row r="95" spans="1:12" ht="40.15" customHeight="1" x14ac:dyDescent="0.25">
      <c r="A95" s="92" t="s">
        <v>350</v>
      </c>
      <c r="B95" s="92" t="s">
        <v>91</v>
      </c>
      <c r="C95" s="92" t="s">
        <v>334</v>
      </c>
      <c r="D95" s="92" t="s">
        <v>335</v>
      </c>
      <c r="E95" s="92" t="s">
        <v>336</v>
      </c>
      <c r="F95" s="92">
        <v>2017</v>
      </c>
      <c r="G95" s="92">
        <v>2017</v>
      </c>
      <c r="H95" s="116">
        <v>3000000</v>
      </c>
      <c r="I95" s="92" t="s">
        <v>337</v>
      </c>
      <c r="J95" s="92" t="s">
        <v>337</v>
      </c>
      <c r="L95" s="8"/>
    </row>
    <row r="96" spans="1:12" ht="47.25" customHeight="1" x14ac:dyDescent="0.25">
      <c r="A96" s="148" t="s">
        <v>7</v>
      </c>
      <c r="B96" s="149"/>
      <c r="C96" s="149"/>
      <c r="D96" s="149"/>
      <c r="E96" s="149"/>
      <c r="F96" s="149"/>
      <c r="G96" s="150"/>
      <c r="H96" s="5">
        <v>3000000</v>
      </c>
      <c r="I96" s="5" t="s">
        <v>337</v>
      </c>
      <c r="J96" s="5" t="s">
        <v>337</v>
      </c>
      <c r="L96" s="8"/>
    </row>
    <row r="97" spans="1:12" ht="40.15" customHeight="1" x14ac:dyDescent="0.25">
      <c r="A97" s="156" t="s">
        <v>80</v>
      </c>
      <c r="B97" s="149"/>
      <c r="C97" s="149"/>
      <c r="D97" s="149"/>
      <c r="E97" s="149"/>
      <c r="F97" s="149"/>
      <c r="G97" s="150"/>
      <c r="H97" s="5">
        <f>SUM(H74,H85,H96)</f>
        <v>740158021.13999999</v>
      </c>
      <c r="I97" s="5">
        <f>SUM(I74,I85,I96)</f>
        <v>218278000</v>
      </c>
      <c r="J97" s="5">
        <f>SUM(J74,J85,J96)</f>
        <v>18048021.140000001</v>
      </c>
    </row>
    <row r="98" spans="1:12" ht="40.15" customHeight="1" x14ac:dyDescent="0.25">
      <c r="A98" s="168" t="s">
        <v>9</v>
      </c>
      <c r="B98" s="169"/>
      <c r="C98" s="169"/>
      <c r="D98" s="169"/>
      <c r="E98" s="169"/>
      <c r="F98" s="169"/>
      <c r="G98" s="169"/>
      <c r="H98" s="169"/>
      <c r="I98" s="169"/>
      <c r="J98" s="170"/>
    </row>
    <row r="99" spans="1:12" ht="40.15" customHeight="1" x14ac:dyDescent="0.25">
      <c r="A99" s="157" t="s">
        <v>64</v>
      </c>
      <c r="B99" s="158"/>
      <c r="C99" s="158"/>
      <c r="D99" s="158"/>
      <c r="E99" s="158"/>
      <c r="F99" s="158"/>
      <c r="G99" s="158"/>
      <c r="H99" s="158"/>
      <c r="I99" s="158"/>
      <c r="J99" s="159"/>
      <c r="L99" s="8"/>
    </row>
    <row r="100" spans="1:12" ht="40.15" customHeight="1" x14ac:dyDescent="0.25">
      <c r="A100" s="160" t="s">
        <v>310</v>
      </c>
      <c r="B100" s="161"/>
      <c r="C100" s="161"/>
      <c r="D100" s="161"/>
      <c r="E100" s="161"/>
      <c r="F100" s="161"/>
      <c r="G100" s="161"/>
      <c r="H100" s="161"/>
      <c r="I100" s="161"/>
      <c r="J100" s="162"/>
      <c r="L100" s="8"/>
    </row>
    <row r="101" spans="1:12" ht="40.15" customHeight="1" x14ac:dyDescent="0.25">
      <c r="A101" s="117">
        <v>63</v>
      </c>
      <c r="B101" s="78" t="s">
        <v>205</v>
      </c>
      <c r="C101" s="79" t="s">
        <v>189</v>
      </c>
      <c r="D101" s="78" t="s">
        <v>203</v>
      </c>
      <c r="E101" s="78" t="s">
        <v>204</v>
      </c>
      <c r="F101" s="78" t="s">
        <v>111</v>
      </c>
      <c r="G101" s="78" t="s">
        <v>112</v>
      </c>
      <c r="H101" s="82">
        <v>15550040</v>
      </c>
      <c r="I101" s="82">
        <v>5832089.9299999997</v>
      </c>
      <c r="J101" s="81" t="s">
        <v>337</v>
      </c>
      <c r="L101" s="8"/>
    </row>
    <row r="102" spans="1:12" ht="40.15" customHeight="1" x14ac:dyDescent="0.25">
      <c r="A102" s="117">
        <v>64</v>
      </c>
      <c r="B102" s="78" t="s">
        <v>205</v>
      </c>
      <c r="C102" s="80" t="s">
        <v>190</v>
      </c>
      <c r="D102" s="78" t="s">
        <v>203</v>
      </c>
      <c r="E102" s="78" t="s">
        <v>204</v>
      </c>
      <c r="F102" s="78" t="s">
        <v>128</v>
      </c>
      <c r="G102" s="78" t="s">
        <v>112</v>
      </c>
      <c r="H102" s="82">
        <v>4889920</v>
      </c>
      <c r="I102" s="82">
        <v>3031750.8</v>
      </c>
      <c r="J102" s="81" t="s">
        <v>337</v>
      </c>
      <c r="L102" s="8"/>
    </row>
    <row r="103" spans="1:12" ht="40.15" customHeight="1" x14ac:dyDescent="0.25">
      <c r="A103" s="117">
        <v>65</v>
      </c>
      <c r="B103" s="78" t="s">
        <v>205</v>
      </c>
      <c r="C103" s="79" t="s">
        <v>191</v>
      </c>
      <c r="D103" s="78" t="s">
        <v>203</v>
      </c>
      <c r="E103" s="78" t="s">
        <v>204</v>
      </c>
      <c r="F103" s="78" t="s">
        <v>128</v>
      </c>
      <c r="G103" s="78" t="s">
        <v>128</v>
      </c>
      <c r="H103" s="82">
        <v>2652522</v>
      </c>
      <c r="I103" s="82">
        <v>2590760.12</v>
      </c>
      <c r="J103" s="81" t="s">
        <v>337</v>
      </c>
      <c r="L103" s="8"/>
    </row>
    <row r="104" spans="1:12" ht="40.15" customHeight="1" x14ac:dyDescent="0.25">
      <c r="A104" s="117">
        <v>66</v>
      </c>
      <c r="B104" s="78" t="s">
        <v>205</v>
      </c>
      <c r="C104" s="79" t="s">
        <v>192</v>
      </c>
      <c r="D104" s="78" t="s">
        <v>203</v>
      </c>
      <c r="E104" s="78" t="s">
        <v>204</v>
      </c>
      <c r="F104" s="78" t="s">
        <v>128</v>
      </c>
      <c r="G104" s="78" t="s">
        <v>125</v>
      </c>
      <c r="H104" s="82">
        <v>21986400</v>
      </c>
      <c r="I104" s="82">
        <v>811419.92</v>
      </c>
      <c r="J104" s="81" t="s">
        <v>337</v>
      </c>
      <c r="L104" s="8"/>
    </row>
    <row r="105" spans="1:12" ht="40.15" customHeight="1" x14ac:dyDescent="0.25">
      <c r="A105" s="117">
        <v>67</v>
      </c>
      <c r="B105" s="78" t="s">
        <v>205</v>
      </c>
      <c r="C105" s="79" t="s">
        <v>193</v>
      </c>
      <c r="D105" s="78" t="s">
        <v>203</v>
      </c>
      <c r="E105" s="78" t="s">
        <v>204</v>
      </c>
      <c r="F105" s="78" t="s">
        <v>128</v>
      </c>
      <c r="G105" s="78" t="s">
        <v>128</v>
      </c>
      <c r="H105" s="82">
        <v>513300</v>
      </c>
      <c r="I105" s="82">
        <v>327160.40000000002</v>
      </c>
      <c r="J105" s="81" t="s">
        <v>337</v>
      </c>
      <c r="L105" s="8"/>
    </row>
    <row r="106" spans="1:12" ht="40.15" customHeight="1" x14ac:dyDescent="0.25">
      <c r="A106" s="117">
        <v>68</v>
      </c>
      <c r="B106" s="78" t="s">
        <v>205</v>
      </c>
      <c r="C106" s="79" t="s">
        <v>194</v>
      </c>
      <c r="D106" s="78" t="s">
        <v>203</v>
      </c>
      <c r="E106" s="78" t="s">
        <v>204</v>
      </c>
      <c r="F106" s="78" t="s">
        <v>112</v>
      </c>
      <c r="G106" s="78" t="s">
        <v>112</v>
      </c>
      <c r="H106" s="81" t="s">
        <v>337</v>
      </c>
      <c r="I106" s="81" t="s">
        <v>337</v>
      </c>
      <c r="J106" s="81" t="s">
        <v>337</v>
      </c>
      <c r="L106" s="8"/>
    </row>
    <row r="107" spans="1:12" ht="40.15" customHeight="1" x14ac:dyDescent="0.25">
      <c r="A107" s="117">
        <v>69</v>
      </c>
      <c r="B107" s="78" t="s">
        <v>205</v>
      </c>
      <c r="C107" s="79" t="s">
        <v>195</v>
      </c>
      <c r="D107" s="78" t="s">
        <v>203</v>
      </c>
      <c r="E107" s="78" t="s">
        <v>204</v>
      </c>
      <c r="F107" s="78" t="s">
        <v>112</v>
      </c>
      <c r="G107" s="78" t="s">
        <v>112</v>
      </c>
      <c r="H107" s="81" t="s">
        <v>337</v>
      </c>
      <c r="I107" s="81" t="s">
        <v>337</v>
      </c>
      <c r="J107" s="81" t="s">
        <v>337</v>
      </c>
      <c r="L107" s="8"/>
    </row>
    <row r="108" spans="1:12" ht="40.15" customHeight="1" x14ac:dyDescent="0.25">
      <c r="A108" s="117">
        <v>70</v>
      </c>
      <c r="B108" s="78" t="s">
        <v>205</v>
      </c>
      <c r="C108" s="79" t="s">
        <v>196</v>
      </c>
      <c r="D108" s="78" t="s">
        <v>203</v>
      </c>
      <c r="E108" s="78" t="s">
        <v>204</v>
      </c>
      <c r="F108" s="78" t="s">
        <v>112</v>
      </c>
      <c r="G108" s="78" t="s">
        <v>112</v>
      </c>
      <c r="H108" s="81" t="s">
        <v>337</v>
      </c>
      <c r="I108" s="81" t="s">
        <v>337</v>
      </c>
      <c r="J108" s="81" t="s">
        <v>337</v>
      </c>
      <c r="L108" s="8"/>
    </row>
    <row r="109" spans="1:12" ht="40.15" customHeight="1" x14ac:dyDescent="0.25">
      <c r="A109" s="117">
        <v>71</v>
      </c>
      <c r="B109" s="78" t="s">
        <v>205</v>
      </c>
      <c r="C109" s="79" t="s">
        <v>197</v>
      </c>
      <c r="D109" s="78" t="s">
        <v>203</v>
      </c>
      <c r="E109" s="78" t="s">
        <v>204</v>
      </c>
      <c r="F109" s="78" t="s">
        <v>112</v>
      </c>
      <c r="G109" s="78" t="s">
        <v>112</v>
      </c>
      <c r="H109" s="81" t="s">
        <v>337</v>
      </c>
      <c r="I109" s="81" t="s">
        <v>337</v>
      </c>
      <c r="J109" s="81" t="s">
        <v>337</v>
      </c>
    </row>
    <row r="110" spans="1:12" ht="40.15" customHeight="1" x14ac:dyDescent="0.25">
      <c r="A110" s="117">
        <v>72</v>
      </c>
      <c r="B110" s="78" t="s">
        <v>205</v>
      </c>
      <c r="C110" s="79" t="s">
        <v>198</v>
      </c>
      <c r="D110" s="78" t="s">
        <v>203</v>
      </c>
      <c r="E110" s="78" t="s">
        <v>204</v>
      </c>
      <c r="F110" s="78" t="s">
        <v>112</v>
      </c>
      <c r="G110" s="78" t="s">
        <v>112</v>
      </c>
      <c r="H110" s="81" t="s">
        <v>337</v>
      </c>
      <c r="I110" s="81" t="s">
        <v>337</v>
      </c>
      <c r="J110" s="81" t="s">
        <v>337</v>
      </c>
      <c r="L110" s="8"/>
    </row>
    <row r="111" spans="1:12" ht="40.15" customHeight="1" x14ac:dyDescent="0.25">
      <c r="A111" s="117">
        <v>73</v>
      </c>
      <c r="B111" s="78" t="s">
        <v>205</v>
      </c>
      <c r="C111" s="79" t="s">
        <v>199</v>
      </c>
      <c r="D111" s="78" t="s">
        <v>203</v>
      </c>
      <c r="E111" s="78" t="s">
        <v>204</v>
      </c>
      <c r="F111" s="78" t="s">
        <v>112</v>
      </c>
      <c r="G111" s="78" t="s">
        <v>112</v>
      </c>
      <c r="H111" s="81" t="s">
        <v>337</v>
      </c>
      <c r="I111" s="81" t="s">
        <v>337</v>
      </c>
      <c r="J111" s="81" t="s">
        <v>337</v>
      </c>
      <c r="L111" s="8"/>
    </row>
    <row r="112" spans="1:12" ht="40.15" customHeight="1" x14ac:dyDescent="0.25">
      <c r="A112" s="117">
        <v>74</v>
      </c>
      <c r="B112" s="78" t="s">
        <v>205</v>
      </c>
      <c r="C112" s="79" t="s">
        <v>200</v>
      </c>
      <c r="D112" s="78" t="s">
        <v>203</v>
      </c>
      <c r="E112" s="78" t="s">
        <v>204</v>
      </c>
      <c r="F112" s="78" t="s">
        <v>112</v>
      </c>
      <c r="G112" s="78" t="s">
        <v>112</v>
      </c>
      <c r="H112" s="81" t="s">
        <v>337</v>
      </c>
      <c r="I112" s="81" t="s">
        <v>337</v>
      </c>
      <c r="J112" s="81" t="s">
        <v>337</v>
      </c>
      <c r="L112" s="8"/>
    </row>
    <row r="113" spans="1:12" ht="40.15" customHeight="1" x14ac:dyDescent="0.25">
      <c r="A113" s="117">
        <v>75</v>
      </c>
      <c r="B113" s="78" t="s">
        <v>205</v>
      </c>
      <c r="C113" s="79" t="s">
        <v>201</v>
      </c>
      <c r="D113" s="78" t="s">
        <v>203</v>
      </c>
      <c r="E113" s="78" t="s">
        <v>204</v>
      </c>
      <c r="F113" s="78" t="s">
        <v>112</v>
      </c>
      <c r="G113" s="78" t="s">
        <v>112</v>
      </c>
      <c r="H113" s="81" t="s">
        <v>337</v>
      </c>
      <c r="I113" s="81" t="s">
        <v>337</v>
      </c>
      <c r="J113" s="81" t="s">
        <v>337</v>
      </c>
      <c r="L113" s="8"/>
    </row>
    <row r="114" spans="1:12" ht="40.15" customHeight="1" x14ac:dyDescent="0.25">
      <c r="A114" s="117">
        <v>76</v>
      </c>
      <c r="B114" s="78" t="s">
        <v>205</v>
      </c>
      <c r="C114" s="79" t="s">
        <v>202</v>
      </c>
      <c r="D114" s="78" t="s">
        <v>203</v>
      </c>
      <c r="E114" s="78" t="s">
        <v>204</v>
      </c>
      <c r="F114" s="78" t="s">
        <v>112</v>
      </c>
      <c r="G114" s="78" t="s">
        <v>112</v>
      </c>
      <c r="H114" s="81" t="s">
        <v>337</v>
      </c>
      <c r="I114" s="81" t="s">
        <v>337</v>
      </c>
      <c r="J114" s="81" t="s">
        <v>337</v>
      </c>
      <c r="L114" s="8"/>
    </row>
    <row r="115" spans="1:12" ht="40.15" customHeight="1" x14ac:dyDescent="0.25">
      <c r="A115" s="148" t="s">
        <v>7</v>
      </c>
      <c r="B115" s="149"/>
      <c r="C115" s="149"/>
      <c r="D115" s="149"/>
      <c r="E115" s="149"/>
      <c r="F115" s="149"/>
      <c r="G115" s="150"/>
      <c r="H115" s="5">
        <f>SUM(H99:H114)</f>
        <v>45592182</v>
      </c>
      <c r="I115" s="5">
        <f>SUM(I99:I114)</f>
        <v>12593181.170000002</v>
      </c>
      <c r="J115" s="5">
        <v>0</v>
      </c>
      <c r="L115" s="8"/>
    </row>
    <row r="116" spans="1:12" ht="39.950000000000003" customHeight="1" x14ac:dyDescent="0.25">
      <c r="A116" s="154" t="s">
        <v>61</v>
      </c>
      <c r="B116" s="154"/>
      <c r="C116" s="154"/>
      <c r="D116" s="154"/>
      <c r="E116" s="154"/>
      <c r="F116" s="154"/>
      <c r="G116" s="154"/>
      <c r="H116" s="154"/>
      <c r="I116" s="154"/>
      <c r="J116" s="154"/>
      <c r="L116" s="8"/>
    </row>
    <row r="117" spans="1:12" ht="40.15" customHeight="1" x14ac:dyDescent="0.25">
      <c r="A117" s="147" t="s">
        <v>327</v>
      </c>
      <c r="B117" s="147"/>
      <c r="C117" s="147"/>
      <c r="D117" s="147"/>
      <c r="E117" s="147"/>
      <c r="F117" s="147"/>
      <c r="G117" s="147"/>
      <c r="H117" s="147"/>
      <c r="I117" s="147"/>
      <c r="J117" s="147"/>
    </row>
    <row r="118" spans="1:12" ht="40.15" customHeight="1" x14ac:dyDescent="0.25">
      <c r="A118" s="14">
        <v>77</v>
      </c>
      <c r="B118" s="78" t="s">
        <v>205</v>
      </c>
      <c r="C118" s="83" t="s">
        <v>219</v>
      </c>
      <c r="D118" s="84" t="s">
        <v>148</v>
      </c>
      <c r="E118" s="85" t="s">
        <v>351</v>
      </c>
      <c r="F118" s="84">
        <v>2016</v>
      </c>
      <c r="G118" s="84">
        <v>2017</v>
      </c>
      <c r="H118" s="118">
        <v>0</v>
      </c>
      <c r="I118" s="118">
        <v>0</v>
      </c>
      <c r="J118" s="118">
        <v>0</v>
      </c>
    </row>
    <row r="119" spans="1:12" ht="49.9" customHeight="1" x14ac:dyDescent="0.25">
      <c r="A119" s="14">
        <v>78</v>
      </c>
      <c r="B119" s="78" t="s">
        <v>205</v>
      </c>
      <c r="C119" s="83" t="s">
        <v>220</v>
      </c>
      <c r="D119" s="84" t="s">
        <v>221</v>
      </c>
      <c r="E119" s="85" t="s">
        <v>351</v>
      </c>
      <c r="F119" s="84">
        <v>2016</v>
      </c>
      <c r="G119" s="84">
        <v>2017</v>
      </c>
      <c r="H119" s="119">
        <v>5979000</v>
      </c>
      <c r="I119" s="119">
        <v>1712511</v>
      </c>
      <c r="J119" s="119">
        <f>H119-I119</f>
        <v>4266489</v>
      </c>
    </row>
    <row r="120" spans="1:12" ht="49.9" customHeight="1" x14ac:dyDescent="0.25">
      <c r="A120" s="14">
        <v>79</v>
      </c>
      <c r="B120" s="78" t="s">
        <v>205</v>
      </c>
      <c r="C120" s="83" t="s">
        <v>222</v>
      </c>
      <c r="D120" s="84" t="s">
        <v>221</v>
      </c>
      <c r="E120" s="85" t="s">
        <v>351</v>
      </c>
      <c r="F120" s="84">
        <v>2016</v>
      </c>
      <c r="G120" s="84">
        <v>2017</v>
      </c>
      <c r="H120" s="119">
        <v>2991500</v>
      </c>
      <c r="I120" s="119">
        <v>1256429</v>
      </c>
      <c r="J120" s="119">
        <f t="shared" ref="J120:J128" si="0">H120-I120</f>
        <v>1735071</v>
      </c>
      <c r="L120" s="8"/>
    </row>
    <row r="121" spans="1:12" ht="49.9" customHeight="1" x14ac:dyDescent="0.25">
      <c r="A121" s="14">
        <v>80</v>
      </c>
      <c r="B121" s="78" t="s">
        <v>205</v>
      </c>
      <c r="C121" s="83" t="s">
        <v>223</v>
      </c>
      <c r="D121" s="84" t="s">
        <v>224</v>
      </c>
      <c r="E121" s="85" t="s">
        <v>351</v>
      </c>
      <c r="F121" s="84">
        <v>2017</v>
      </c>
      <c r="G121" s="84">
        <v>2018</v>
      </c>
      <c r="H121" s="119">
        <v>4211100</v>
      </c>
      <c r="I121" s="118">
        <v>0</v>
      </c>
      <c r="J121" s="119">
        <f>H121</f>
        <v>4211100</v>
      </c>
      <c r="L121" s="8"/>
    </row>
    <row r="122" spans="1:12" ht="49.9" customHeight="1" x14ac:dyDescent="0.25">
      <c r="A122" s="14">
        <v>81</v>
      </c>
      <c r="B122" s="78" t="s">
        <v>205</v>
      </c>
      <c r="C122" s="83" t="s">
        <v>225</v>
      </c>
      <c r="D122" s="84" t="s">
        <v>221</v>
      </c>
      <c r="E122" s="85" t="s">
        <v>351</v>
      </c>
      <c r="F122" s="84">
        <v>2016</v>
      </c>
      <c r="G122" s="84">
        <v>2017</v>
      </c>
      <c r="H122" s="119">
        <v>3120000</v>
      </c>
      <c r="I122" s="119">
        <v>1434078</v>
      </c>
      <c r="J122" s="119">
        <f t="shared" si="0"/>
        <v>1685922</v>
      </c>
      <c r="L122" s="8"/>
    </row>
    <row r="123" spans="1:12" ht="49.9" customHeight="1" x14ac:dyDescent="0.25">
      <c r="A123" s="14">
        <v>82</v>
      </c>
      <c r="B123" s="78" t="s">
        <v>205</v>
      </c>
      <c r="C123" s="83" t="s">
        <v>226</v>
      </c>
      <c r="D123" s="84" t="s">
        <v>224</v>
      </c>
      <c r="E123" s="85" t="s">
        <v>351</v>
      </c>
      <c r="F123" s="84">
        <v>2016</v>
      </c>
      <c r="G123" s="84">
        <v>2017</v>
      </c>
      <c r="H123" s="118">
        <v>0</v>
      </c>
      <c r="I123" s="118">
        <v>0</v>
      </c>
      <c r="J123" s="118">
        <v>0</v>
      </c>
      <c r="L123" s="8"/>
    </row>
    <row r="124" spans="1:12" ht="49.9" customHeight="1" x14ac:dyDescent="0.25">
      <c r="A124" s="14">
        <v>83</v>
      </c>
      <c r="B124" s="78" t="s">
        <v>205</v>
      </c>
      <c r="C124" s="83" t="s">
        <v>227</v>
      </c>
      <c r="D124" s="84" t="s">
        <v>221</v>
      </c>
      <c r="E124" s="85" t="s">
        <v>351</v>
      </c>
      <c r="F124" s="84">
        <v>2016</v>
      </c>
      <c r="G124" s="84">
        <v>2017</v>
      </c>
      <c r="H124" s="119">
        <v>4875000</v>
      </c>
      <c r="I124" s="119">
        <v>1398754</v>
      </c>
      <c r="J124" s="119">
        <f t="shared" si="0"/>
        <v>3476246</v>
      </c>
      <c r="L124" s="8"/>
    </row>
    <row r="125" spans="1:12" ht="49.9" customHeight="1" x14ac:dyDescent="0.25">
      <c r="A125" s="14">
        <v>84</v>
      </c>
      <c r="B125" s="78" t="s">
        <v>205</v>
      </c>
      <c r="C125" s="83" t="s">
        <v>228</v>
      </c>
      <c r="D125" s="84" t="s">
        <v>224</v>
      </c>
      <c r="E125" s="85" t="s">
        <v>351</v>
      </c>
      <c r="F125" s="84">
        <v>2016</v>
      </c>
      <c r="G125" s="84">
        <v>2017</v>
      </c>
      <c r="H125" s="118">
        <v>0</v>
      </c>
      <c r="I125" s="118">
        <v>0</v>
      </c>
      <c r="J125" s="118">
        <v>0</v>
      </c>
      <c r="L125" s="8"/>
    </row>
    <row r="126" spans="1:12" ht="49.9" customHeight="1" x14ac:dyDescent="0.25">
      <c r="A126" s="14">
        <v>85</v>
      </c>
      <c r="B126" s="78" t="s">
        <v>205</v>
      </c>
      <c r="C126" s="83" t="s">
        <v>229</v>
      </c>
      <c r="D126" s="84" t="s">
        <v>221</v>
      </c>
      <c r="E126" s="85" t="s">
        <v>351</v>
      </c>
      <c r="F126" s="84">
        <v>2016</v>
      </c>
      <c r="G126" s="84">
        <v>2017</v>
      </c>
      <c r="H126" s="119">
        <v>37740</v>
      </c>
      <c r="I126" s="118">
        <v>0</v>
      </c>
      <c r="J126" s="119">
        <f>H126</f>
        <v>37740</v>
      </c>
      <c r="L126" s="8"/>
    </row>
    <row r="127" spans="1:12" ht="49.9" customHeight="1" x14ac:dyDescent="0.25">
      <c r="A127" s="14">
        <v>86</v>
      </c>
      <c r="B127" s="78" t="s">
        <v>205</v>
      </c>
      <c r="C127" s="83" t="s">
        <v>230</v>
      </c>
      <c r="D127" s="86" t="s">
        <v>231</v>
      </c>
      <c r="E127" s="85" t="s">
        <v>351</v>
      </c>
      <c r="F127" s="84">
        <v>2016</v>
      </c>
      <c r="G127" s="84">
        <v>2017</v>
      </c>
      <c r="H127" s="119">
        <v>237200</v>
      </c>
      <c r="I127" s="119">
        <v>196413</v>
      </c>
      <c r="J127" s="119">
        <f t="shared" si="0"/>
        <v>40787</v>
      </c>
      <c r="L127" s="8"/>
    </row>
    <row r="128" spans="1:12" ht="49.9" customHeight="1" x14ac:dyDescent="0.25">
      <c r="A128" s="14">
        <v>87</v>
      </c>
      <c r="B128" s="78" t="s">
        <v>205</v>
      </c>
      <c r="C128" s="83" t="s">
        <v>232</v>
      </c>
      <c r="D128" s="84" t="s">
        <v>224</v>
      </c>
      <c r="E128" s="85" t="s">
        <v>351</v>
      </c>
      <c r="F128" s="84">
        <v>2016</v>
      </c>
      <c r="G128" s="84">
        <v>2017</v>
      </c>
      <c r="H128" s="119">
        <v>258650</v>
      </c>
      <c r="I128" s="119">
        <v>212074</v>
      </c>
      <c r="J128" s="119">
        <f t="shared" si="0"/>
        <v>46576</v>
      </c>
      <c r="L128" s="8"/>
    </row>
    <row r="129" spans="1:12" ht="49.9" customHeight="1" x14ac:dyDescent="0.25">
      <c r="A129" s="14">
        <v>88</v>
      </c>
      <c r="B129" s="78" t="s">
        <v>205</v>
      </c>
      <c r="C129" s="83" t="s">
        <v>233</v>
      </c>
      <c r="D129" s="84" t="s">
        <v>221</v>
      </c>
      <c r="E129" s="85" t="s">
        <v>351</v>
      </c>
      <c r="F129" s="84">
        <v>2016</v>
      </c>
      <c r="G129" s="84">
        <v>2017</v>
      </c>
      <c r="H129" s="119">
        <v>197049</v>
      </c>
      <c r="I129" s="118">
        <v>0</v>
      </c>
      <c r="J129" s="119">
        <f>H129</f>
        <v>197049</v>
      </c>
      <c r="L129" s="8"/>
    </row>
    <row r="130" spans="1:12" ht="49.9" customHeight="1" x14ac:dyDescent="0.25">
      <c r="A130" s="14">
        <v>89</v>
      </c>
      <c r="B130" s="78" t="s">
        <v>205</v>
      </c>
      <c r="C130" s="83" t="s">
        <v>234</v>
      </c>
      <c r="D130" s="84" t="s">
        <v>221</v>
      </c>
      <c r="E130" s="85" t="s">
        <v>351</v>
      </c>
      <c r="F130" s="84">
        <v>2016</v>
      </c>
      <c r="G130" s="84">
        <v>2017</v>
      </c>
      <c r="H130" s="119">
        <v>133250</v>
      </c>
      <c r="I130" s="118">
        <v>0</v>
      </c>
      <c r="J130" s="119">
        <f>H130</f>
        <v>133250</v>
      </c>
      <c r="L130" s="8"/>
    </row>
    <row r="131" spans="1:12" ht="49.9" customHeight="1" x14ac:dyDescent="0.25">
      <c r="A131" s="166" t="s">
        <v>7</v>
      </c>
      <c r="B131" s="152"/>
      <c r="C131" s="152"/>
      <c r="D131" s="152"/>
      <c r="E131" s="152"/>
      <c r="F131" s="152"/>
      <c r="G131" s="153"/>
      <c r="H131" s="58">
        <f>SUM(H118:H130)</f>
        <v>22040489</v>
      </c>
      <c r="I131" s="58">
        <f>SUM(I118:I130)</f>
        <v>6210259</v>
      </c>
      <c r="J131" s="58">
        <f>SUM(J118:J130)</f>
        <v>15830230</v>
      </c>
      <c r="L131" s="8"/>
    </row>
    <row r="132" spans="1:12" ht="40.15" customHeight="1" x14ac:dyDescent="0.25">
      <c r="A132" s="151" t="s">
        <v>79</v>
      </c>
      <c r="B132" s="152"/>
      <c r="C132" s="152"/>
      <c r="D132" s="152"/>
      <c r="E132" s="152"/>
      <c r="F132" s="152"/>
      <c r="G132" s="153"/>
      <c r="H132" s="55">
        <f>SUM(H115,H131)</f>
        <v>67632671</v>
      </c>
      <c r="I132" s="55">
        <f>SUM(I115,I131)</f>
        <v>18803440.170000002</v>
      </c>
      <c r="J132" s="56">
        <f>SUM(J115,J131)</f>
        <v>15830230</v>
      </c>
    </row>
    <row r="133" spans="1:12" ht="40.15" customHeight="1" x14ac:dyDescent="0.25">
      <c r="A133" s="155" t="s">
        <v>65</v>
      </c>
      <c r="B133" s="155"/>
      <c r="C133" s="155"/>
      <c r="D133" s="155"/>
      <c r="E133" s="155"/>
      <c r="F133" s="155"/>
      <c r="G133" s="155"/>
      <c r="H133" s="155"/>
      <c r="I133" s="155"/>
      <c r="J133" s="155"/>
    </row>
    <row r="134" spans="1:12" ht="40.15" customHeight="1" x14ac:dyDescent="0.25">
      <c r="A134" s="154" t="s">
        <v>145</v>
      </c>
      <c r="B134" s="154"/>
      <c r="C134" s="154"/>
      <c r="D134" s="154"/>
      <c r="E134" s="154"/>
      <c r="F134" s="154"/>
      <c r="G134" s="154"/>
      <c r="H134" s="154"/>
      <c r="I134" s="154"/>
      <c r="J134" s="154"/>
    </row>
    <row r="135" spans="1:12" ht="40.15" customHeight="1" x14ac:dyDescent="0.25">
      <c r="A135" s="147" t="s">
        <v>62</v>
      </c>
      <c r="B135" s="147"/>
      <c r="C135" s="147"/>
      <c r="D135" s="147"/>
      <c r="E135" s="147"/>
      <c r="F135" s="147"/>
      <c r="G135" s="147"/>
      <c r="H135" s="147"/>
      <c r="I135" s="147"/>
      <c r="J135" s="147"/>
    </row>
    <row r="136" spans="1:12" ht="40.15" customHeight="1" x14ac:dyDescent="0.25">
      <c r="A136" s="14">
        <v>90</v>
      </c>
      <c r="B136" s="87" t="s">
        <v>86</v>
      </c>
      <c r="C136" s="82" t="s">
        <v>146</v>
      </c>
      <c r="D136" s="87" t="s">
        <v>110</v>
      </c>
      <c r="E136" s="87" t="s">
        <v>314</v>
      </c>
      <c r="F136" s="82">
        <v>2017</v>
      </c>
      <c r="G136" s="82">
        <v>2017</v>
      </c>
      <c r="H136" s="82">
        <v>7120000</v>
      </c>
      <c r="I136" s="82">
        <v>0</v>
      </c>
      <c r="J136" s="82">
        <v>7120000</v>
      </c>
    </row>
    <row r="137" spans="1:12" ht="40.15" customHeight="1" x14ac:dyDescent="0.25">
      <c r="A137" s="148" t="s">
        <v>7</v>
      </c>
      <c r="B137" s="149"/>
      <c r="C137" s="149"/>
      <c r="D137" s="149"/>
      <c r="E137" s="149"/>
      <c r="F137" s="149"/>
      <c r="G137" s="150"/>
      <c r="H137" s="55">
        <f>SUM(H136)</f>
        <v>7120000</v>
      </c>
      <c r="I137" s="55">
        <f>SUM(I136)</f>
        <v>0</v>
      </c>
      <c r="J137" s="55">
        <f>SUM(J136)</f>
        <v>7120000</v>
      </c>
    </row>
    <row r="138" spans="1:12" ht="40.15" customHeight="1" x14ac:dyDescent="0.25">
      <c r="A138" s="154" t="s">
        <v>85</v>
      </c>
      <c r="B138" s="154"/>
      <c r="C138" s="154"/>
      <c r="D138" s="154"/>
      <c r="E138" s="154"/>
      <c r="F138" s="154"/>
      <c r="G138" s="154"/>
      <c r="H138" s="154"/>
      <c r="I138" s="154"/>
      <c r="J138" s="154"/>
    </row>
    <row r="139" spans="1:12" ht="40.15" customHeight="1" x14ac:dyDescent="0.25">
      <c r="A139" s="147" t="s">
        <v>62</v>
      </c>
      <c r="B139" s="147"/>
      <c r="C139" s="147"/>
      <c r="D139" s="147"/>
      <c r="E139" s="147"/>
      <c r="F139" s="147"/>
      <c r="G139" s="147"/>
      <c r="H139" s="147"/>
      <c r="I139" s="147"/>
      <c r="J139" s="147"/>
    </row>
    <row r="140" spans="1:12" ht="40.15" customHeight="1" x14ac:dyDescent="0.25">
      <c r="A140" s="14">
        <v>91</v>
      </c>
      <c r="B140" s="87" t="s">
        <v>86</v>
      </c>
      <c r="C140" s="82" t="s">
        <v>87</v>
      </c>
      <c r="D140" s="87" t="s">
        <v>88</v>
      </c>
      <c r="E140" s="87" t="s">
        <v>89</v>
      </c>
      <c r="F140" s="82">
        <v>2016</v>
      </c>
      <c r="G140" s="82">
        <v>2017</v>
      </c>
      <c r="H140" s="82">
        <v>1524840.84</v>
      </c>
      <c r="I140" s="82">
        <v>166075.4</v>
      </c>
      <c r="J140" s="82">
        <v>1358765</v>
      </c>
    </row>
    <row r="141" spans="1:12" ht="40.15" customHeight="1" x14ac:dyDescent="0.25">
      <c r="A141" s="148" t="s">
        <v>7</v>
      </c>
      <c r="B141" s="149"/>
      <c r="C141" s="149"/>
      <c r="D141" s="149"/>
      <c r="E141" s="149"/>
      <c r="F141" s="149"/>
      <c r="G141" s="150"/>
      <c r="H141" s="55">
        <f>SUM(H140)</f>
        <v>1524840.84</v>
      </c>
      <c r="I141" s="55">
        <f>SUM(I140)</f>
        <v>166075.4</v>
      </c>
      <c r="J141" s="55">
        <f>SUM(J140)</f>
        <v>1358765</v>
      </c>
    </row>
    <row r="142" spans="1:12" ht="39.6" customHeight="1" x14ac:dyDescent="0.25">
      <c r="A142" s="154" t="s">
        <v>67</v>
      </c>
      <c r="B142" s="154"/>
      <c r="C142" s="154"/>
      <c r="D142" s="154"/>
      <c r="E142" s="154"/>
      <c r="F142" s="154"/>
      <c r="G142" s="154"/>
      <c r="H142" s="154"/>
      <c r="I142" s="154"/>
      <c r="J142" s="154"/>
    </row>
    <row r="143" spans="1:12" ht="40.15" customHeight="1" x14ac:dyDescent="0.25">
      <c r="A143" s="147" t="s">
        <v>315</v>
      </c>
      <c r="B143" s="147"/>
      <c r="C143" s="147"/>
      <c r="D143" s="147"/>
      <c r="E143" s="147"/>
      <c r="F143" s="147"/>
      <c r="G143" s="147"/>
      <c r="H143" s="147"/>
      <c r="I143" s="147"/>
      <c r="J143" s="147"/>
    </row>
    <row r="144" spans="1:12" ht="40.15" customHeight="1" x14ac:dyDescent="0.25">
      <c r="A144" s="14">
        <v>92</v>
      </c>
      <c r="B144" s="78" t="s">
        <v>86</v>
      </c>
      <c r="C144" s="79" t="s">
        <v>108</v>
      </c>
      <c r="D144" s="78" t="s">
        <v>110</v>
      </c>
      <c r="E144" s="78" t="s">
        <v>86</v>
      </c>
      <c r="F144" s="80" t="s">
        <v>111</v>
      </c>
      <c r="G144" s="78" t="s">
        <v>112</v>
      </c>
      <c r="H144" s="82">
        <v>6839000</v>
      </c>
      <c r="I144" s="82">
        <v>4413251.2300000004</v>
      </c>
      <c r="J144" s="82">
        <v>4500000</v>
      </c>
    </row>
    <row r="145" spans="1:12" ht="40.15" customHeight="1" x14ac:dyDescent="0.25">
      <c r="A145" s="14">
        <v>93</v>
      </c>
      <c r="B145" s="78" t="s">
        <v>86</v>
      </c>
      <c r="C145" s="79" t="s">
        <v>109</v>
      </c>
      <c r="D145" s="78" t="s">
        <v>110</v>
      </c>
      <c r="E145" s="78" t="s">
        <v>86</v>
      </c>
      <c r="F145" s="80" t="s">
        <v>112</v>
      </c>
      <c r="G145" s="78" t="s">
        <v>112</v>
      </c>
      <c r="H145" s="82">
        <v>0</v>
      </c>
      <c r="I145" s="82">
        <v>0</v>
      </c>
      <c r="J145" s="82">
        <v>110000</v>
      </c>
    </row>
    <row r="146" spans="1:12" ht="49.9" customHeight="1" x14ac:dyDescent="0.25">
      <c r="A146" s="148" t="s">
        <v>7</v>
      </c>
      <c r="B146" s="149"/>
      <c r="C146" s="149"/>
      <c r="D146" s="149"/>
      <c r="E146" s="149"/>
      <c r="F146" s="149"/>
      <c r="G146" s="150"/>
      <c r="H146" s="5">
        <v>13830390</v>
      </c>
      <c r="I146" s="5">
        <f>SUM(I144:I145)</f>
        <v>4413251.2300000004</v>
      </c>
      <c r="J146" s="5">
        <f>SUM(J144:J145)</f>
        <v>4610000</v>
      </c>
      <c r="L146" s="8"/>
    </row>
    <row r="147" spans="1:12" ht="40.15" customHeight="1" x14ac:dyDescent="0.25">
      <c r="A147" s="154" t="s">
        <v>68</v>
      </c>
      <c r="B147" s="154"/>
      <c r="C147" s="154"/>
      <c r="D147" s="154"/>
      <c r="E147" s="154"/>
      <c r="F147" s="154"/>
      <c r="G147" s="154"/>
      <c r="H147" s="154"/>
      <c r="I147" s="154"/>
      <c r="J147" s="154"/>
    </row>
    <row r="148" spans="1:12" ht="40.15" customHeight="1" x14ac:dyDescent="0.25">
      <c r="A148" s="147" t="s">
        <v>59</v>
      </c>
      <c r="B148" s="147"/>
      <c r="C148" s="147"/>
      <c r="D148" s="147"/>
      <c r="E148" s="147"/>
      <c r="F148" s="147"/>
      <c r="G148" s="147"/>
      <c r="H148" s="147"/>
      <c r="I148" s="147"/>
      <c r="J148" s="147"/>
    </row>
    <row r="149" spans="1:12" ht="40.15" customHeight="1" x14ac:dyDescent="0.25">
      <c r="A149" s="14">
        <v>94</v>
      </c>
      <c r="B149" s="78" t="s">
        <v>86</v>
      </c>
      <c r="C149" s="75" t="s">
        <v>185</v>
      </c>
      <c r="D149" s="76" t="s">
        <v>188</v>
      </c>
      <c r="E149" s="78" t="s">
        <v>86</v>
      </c>
      <c r="F149" s="75">
        <v>2017</v>
      </c>
      <c r="G149" s="75">
        <v>2017</v>
      </c>
      <c r="H149" s="88">
        <v>190000</v>
      </c>
      <c r="I149" s="88">
        <v>0</v>
      </c>
      <c r="J149" s="88">
        <v>190000</v>
      </c>
      <c r="L149" s="8"/>
    </row>
    <row r="150" spans="1:12" ht="49.9" customHeight="1" x14ac:dyDescent="0.25">
      <c r="A150" s="148" t="s">
        <v>7</v>
      </c>
      <c r="B150" s="149"/>
      <c r="C150" s="149"/>
      <c r="D150" s="149"/>
      <c r="E150" s="149"/>
      <c r="F150" s="149"/>
      <c r="G150" s="150"/>
      <c r="H150" s="5">
        <f>SUM(H148:H149)</f>
        <v>190000</v>
      </c>
      <c r="I150" s="5">
        <f>SUM(I148:I149)</f>
        <v>0</v>
      </c>
      <c r="J150" s="5">
        <f>SUM(J149:J149)</f>
        <v>190000</v>
      </c>
      <c r="L150" s="8"/>
    </row>
    <row r="151" spans="1:12" ht="40.15" customHeight="1" x14ac:dyDescent="0.25">
      <c r="A151" s="154" t="s">
        <v>71</v>
      </c>
      <c r="B151" s="154"/>
      <c r="C151" s="154"/>
      <c r="D151" s="154"/>
      <c r="E151" s="154"/>
      <c r="F151" s="154"/>
      <c r="G151" s="154"/>
      <c r="H151" s="154"/>
      <c r="I151" s="154"/>
      <c r="J151" s="154"/>
    </row>
    <row r="152" spans="1:12" ht="40.15" customHeight="1" x14ac:dyDescent="0.25">
      <c r="A152" s="147" t="s">
        <v>312</v>
      </c>
      <c r="B152" s="147"/>
      <c r="C152" s="147"/>
      <c r="D152" s="147"/>
      <c r="E152" s="147"/>
      <c r="F152" s="147"/>
      <c r="G152" s="147"/>
      <c r="H152" s="147"/>
      <c r="I152" s="147"/>
      <c r="J152" s="147"/>
    </row>
    <row r="153" spans="1:12" ht="40.15" customHeight="1" x14ac:dyDescent="0.25">
      <c r="A153" s="14">
        <v>95</v>
      </c>
      <c r="B153" s="87" t="s">
        <v>86</v>
      </c>
      <c r="C153" s="89" t="s">
        <v>147</v>
      </c>
      <c r="D153" s="90" t="s">
        <v>148</v>
      </c>
      <c r="E153" s="90" t="s">
        <v>149</v>
      </c>
      <c r="F153" s="89">
        <v>1999</v>
      </c>
      <c r="G153" s="89">
        <v>2018</v>
      </c>
      <c r="H153" s="89">
        <v>2000000</v>
      </c>
      <c r="I153" s="89">
        <v>30000</v>
      </c>
      <c r="J153" s="89">
        <v>1000000</v>
      </c>
    </row>
    <row r="154" spans="1:12" ht="40.15" customHeight="1" x14ac:dyDescent="0.25">
      <c r="A154" s="14">
        <v>96</v>
      </c>
      <c r="B154" s="87" t="s">
        <v>86</v>
      </c>
      <c r="C154" s="89" t="s">
        <v>150</v>
      </c>
      <c r="D154" s="90" t="s">
        <v>148</v>
      </c>
      <c r="E154" s="90" t="s">
        <v>149</v>
      </c>
      <c r="F154" s="89">
        <v>2017</v>
      </c>
      <c r="G154" s="89">
        <v>2018</v>
      </c>
      <c r="H154" s="89">
        <v>2500000</v>
      </c>
      <c r="I154" s="89">
        <v>0</v>
      </c>
      <c r="J154" s="89">
        <v>1000000</v>
      </c>
    </row>
    <row r="155" spans="1:12" ht="49.9" customHeight="1" x14ac:dyDescent="0.25">
      <c r="A155" s="151" t="s">
        <v>7</v>
      </c>
      <c r="B155" s="152"/>
      <c r="C155" s="152"/>
      <c r="D155" s="152"/>
      <c r="E155" s="152"/>
      <c r="F155" s="152"/>
      <c r="G155" s="153"/>
      <c r="H155" s="5">
        <f>SUM(H153:H154)</f>
        <v>4500000</v>
      </c>
      <c r="I155" s="5">
        <f>SUM(I153:I154)</f>
        <v>30000</v>
      </c>
      <c r="J155" s="5">
        <f>SUM(J153:J154)</f>
        <v>2000000</v>
      </c>
      <c r="L155" s="8"/>
    </row>
    <row r="156" spans="1:12" ht="40.15" customHeight="1" x14ac:dyDescent="0.25">
      <c r="A156" s="151" t="s">
        <v>78</v>
      </c>
      <c r="B156" s="152"/>
      <c r="C156" s="152"/>
      <c r="D156" s="152"/>
      <c r="E156" s="152"/>
      <c r="F156" s="152"/>
      <c r="G156" s="153"/>
      <c r="H156" s="5">
        <f>SUM(H137,H141,H146,H150,H155)</f>
        <v>27165230.84</v>
      </c>
      <c r="I156" s="5">
        <f>SUM(I141,I146,I155)</f>
        <v>4609326.6300000008</v>
      </c>
      <c r="J156" s="5">
        <f>SUM(J137,J141,J146,J150,J155)</f>
        <v>15278765</v>
      </c>
    </row>
    <row r="157" spans="1:12" ht="40.15" customHeight="1" x14ac:dyDescent="0.25">
      <c r="A157" s="155" t="s">
        <v>352</v>
      </c>
      <c r="B157" s="155"/>
      <c r="C157" s="155"/>
      <c r="D157" s="155"/>
      <c r="E157" s="155"/>
      <c r="F157" s="155"/>
      <c r="G157" s="155"/>
      <c r="H157" s="155"/>
      <c r="I157" s="155"/>
      <c r="J157" s="155"/>
    </row>
    <row r="158" spans="1:12" ht="40.15" customHeight="1" x14ac:dyDescent="0.25">
      <c r="A158" s="154" t="s">
        <v>69</v>
      </c>
      <c r="B158" s="154"/>
      <c r="C158" s="154"/>
      <c r="D158" s="154"/>
      <c r="E158" s="154"/>
      <c r="F158" s="154"/>
      <c r="G158" s="154"/>
      <c r="H158" s="154"/>
      <c r="I158" s="154"/>
      <c r="J158" s="154"/>
    </row>
    <row r="159" spans="1:12" ht="40.15" customHeight="1" x14ac:dyDescent="0.25">
      <c r="A159" s="147" t="s">
        <v>59</v>
      </c>
      <c r="B159" s="147"/>
      <c r="C159" s="147"/>
      <c r="D159" s="147"/>
      <c r="E159" s="147"/>
      <c r="F159" s="147"/>
      <c r="G159" s="147"/>
      <c r="H159" s="147"/>
      <c r="I159" s="147"/>
      <c r="J159" s="147"/>
    </row>
    <row r="160" spans="1:12" ht="40.15" customHeight="1" x14ac:dyDescent="0.25">
      <c r="A160" s="14">
        <v>97</v>
      </c>
      <c r="B160" s="120" t="s">
        <v>113</v>
      </c>
      <c r="C160" s="80" t="s">
        <v>292</v>
      </c>
      <c r="D160" s="68" t="s">
        <v>93</v>
      </c>
      <c r="E160" s="92" t="s">
        <v>293</v>
      </c>
      <c r="F160" s="93">
        <v>42855</v>
      </c>
      <c r="G160" s="76">
        <v>43100</v>
      </c>
      <c r="H160" s="94">
        <v>40000</v>
      </c>
      <c r="I160" s="90">
        <v>0</v>
      </c>
      <c r="J160" s="94">
        <v>40000</v>
      </c>
      <c r="L160" s="8"/>
    </row>
    <row r="161" spans="1:12" ht="40.15" customHeight="1" x14ac:dyDescent="0.25">
      <c r="A161" s="14">
        <v>98</v>
      </c>
      <c r="B161" s="120" t="s">
        <v>113</v>
      </c>
      <c r="C161" s="80" t="s">
        <v>294</v>
      </c>
      <c r="D161" s="68" t="s">
        <v>93</v>
      </c>
      <c r="E161" s="95" t="s">
        <v>295</v>
      </c>
      <c r="F161" s="96">
        <v>42855</v>
      </c>
      <c r="G161" s="76">
        <v>43100</v>
      </c>
      <c r="H161" s="97">
        <v>10000</v>
      </c>
      <c r="I161" s="90">
        <v>0</v>
      </c>
      <c r="J161" s="97">
        <v>10000</v>
      </c>
      <c r="L161" s="8"/>
    </row>
    <row r="162" spans="1:12" ht="40.15" customHeight="1" x14ac:dyDescent="0.25">
      <c r="A162" s="14">
        <v>99</v>
      </c>
      <c r="B162" s="120" t="s">
        <v>113</v>
      </c>
      <c r="C162" s="80" t="s">
        <v>296</v>
      </c>
      <c r="D162" s="68" t="s">
        <v>297</v>
      </c>
      <c r="E162" s="95" t="s">
        <v>298</v>
      </c>
      <c r="F162" s="96">
        <v>42855</v>
      </c>
      <c r="G162" s="76">
        <v>43100</v>
      </c>
      <c r="H162" s="97">
        <v>720000</v>
      </c>
      <c r="I162" s="90">
        <v>0</v>
      </c>
      <c r="J162" s="97">
        <v>720000</v>
      </c>
      <c r="L162" s="8"/>
    </row>
    <row r="163" spans="1:12" ht="40.15" customHeight="1" x14ac:dyDescent="0.25">
      <c r="A163" s="14">
        <v>100</v>
      </c>
      <c r="B163" s="120" t="s">
        <v>113</v>
      </c>
      <c r="C163" s="80" t="s">
        <v>299</v>
      </c>
      <c r="D163" s="68" t="s">
        <v>93</v>
      </c>
      <c r="E163" s="95" t="s">
        <v>300</v>
      </c>
      <c r="F163" s="96">
        <v>42855</v>
      </c>
      <c r="G163" s="76">
        <v>43100</v>
      </c>
      <c r="H163" s="97">
        <v>110000</v>
      </c>
      <c r="I163" s="90">
        <v>0</v>
      </c>
      <c r="J163" s="97">
        <v>110000</v>
      </c>
      <c r="L163" s="8"/>
    </row>
    <row r="164" spans="1:12" ht="40.15" customHeight="1" x14ac:dyDescent="0.25">
      <c r="A164" s="14">
        <v>101</v>
      </c>
      <c r="B164" s="120" t="s">
        <v>113</v>
      </c>
      <c r="C164" s="80" t="s">
        <v>299</v>
      </c>
      <c r="D164" s="68" t="s">
        <v>93</v>
      </c>
      <c r="E164" s="95" t="s">
        <v>301</v>
      </c>
      <c r="F164" s="96">
        <v>42855</v>
      </c>
      <c r="G164" s="76">
        <v>43100</v>
      </c>
      <c r="H164" s="97">
        <v>287000</v>
      </c>
      <c r="I164" s="90">
        <v>0</v>
      </c>
      <c r="J164" s="97">
        <v>287000</v>
      </c>
      <c r="L164" s="8"/>
    </row>
    <row r="165" spans="1:12" ht="40.15" customHeight="1" x14ac:dyDescent="0.25">
      <c r="A165" s="14">
        <v>102</v>
      </c>
      <c r="B165" s="120" t="s">
        <v>113</v>
      </c>
      <c r="C165" s="80" t="s">
        <v>299</v>
      </c>
      <c r="D165" s="68" t="s">
        <v>93</v>
      </c>
      <c r="E165" s="95" t="s">
        <v>302</v>
      </c>
      <c r="F165" s="96">
        <v>42855</v>
      </c>
      <c r="G165" s="76">
        <v>43100</v>
      </c>
      <c r="H165" s="97">
        <v>1500000</v>
      </c>
      <c r="I165" s="90">
        <v>0</v>
      </c>
      <c r="J165" s="97">
        <v>1500000</v>
      </c>
      <c r="L165" s="8"/>
    </row>
    <row r="166" spans="1:12" ht="40.15" customHeight="1" x14ac:dyDescent="0.25">
      <c r="A166" s="14">
        <v>103</v>
      </c>
      <c r="B166" s="120" t="s">
        <v>113</v>
      </c>
      <c r="C166" s="80" t="s">
        <v>299</v>
      </c>
      <c r="D166" s="68" t="s">
        <v>93</v>
      </c>
      <c r="E166" s="95" t="s">
        <v>303</v>
      </c>
      <c r="F166" s="96">
        <v>42855</v>
      </c>
      <c r="G166" s="76">
        <v>43100</v>
      </c>
      <c r="H166" s="97">
        <v>661000</v>
      </c>
      <c r="I166" s="90">
        <v>0</v>
      </c>
      <c r="J166" s="97">
        <v>661000</v>
      </c>
      <c r="L166" s="8"/>
    </row>
    <row r="167" spans="1:12" ht="40.15" customHeight="1" x14ac:dyDescent="0.25">
      <c r="A167" s="14">
        <v>104</v>
      </c>
      <c r="B167" s="120" t="s">
        <v>113</v>
      </c>
      <c r="C167" s="80" t="s">
        <v>299</v>
      </c>
      <c r="D167" s="68" t="s">
        <v>93</v>
      </c>
      <c r="E167" s="95" t="s">
        <v>304</v>
      </c>
      <c r="F167" s="96">
        <v>42855</v>
      </c>
      <c r="G167" s="76">
        <v>43100</v>
      </c>
      <c r="H167" s="97">
        <v>100000</v>
      </c>
      <c r="I167" s="90">
        <v>0</v>
      </c>
      <c r="J167" s="97">
        <v>100000</v>
      </c>
      <c r="L167" s="8"/>
    </row>
    <row r="168" spans="1:12" ht="40.15" customHeight="1" x14ac:dyDescent="0.25">
      <c r="A168" s="148" t="s">
        <v>7</v>
      </c>
      <c r="B168" s="149"/>
      <c r="C168" s="149"/>
      <c r="D168" s="149"/>
      <c r="E168" s="149"/>
      <c r="F168" s="149"/>
      <c r="G168" s="150"/>
      <c r="H168" s="5">
        <f>SUM(H160:H167)</f>
        <v>3428000</v>
      </c>
      <c r="I168" s="5">
        <f>SUM(I160:I167)</f>
        <v>0</v>
      </c>
      <c r="J168" s="5">
        <f>SUM(J160:J167)</f>
        <v>3428000</v>
      </c>
      <c r="L168" s="8"/>
    </row>
    <row r="169" spans="1:12" ht="40.15" customHeight="1" x14ac:dyDescent="0.25">
      <c r="A169" s="154" t="s">
        <v>73</v>
      </c>
      <c r="B169" s="154"/>
      <c r="C169" s="154"/>
      <c r="D169" s="154"/>
      <c r="E169" s="154"/>
      <c r="F169" s="154"/>
      <c r="G169" s="154"/>
      <c r="H169" s="154"/>
      <c r="I169" s="154"/>
      <c r="J169" s="154"/>
    </row>
    <row r="170" spans="1:12" ht="40.15" customHeight="1" x14ac:dyDescent="0.25">
      <c r="A170" s="147" t="s">
        <v>59</v>
      </c>
      <c r="B170" s="147"/>
      <c r="C170" s="147"/>
      <c r="D170" s="147"/>
      <c r="E170" s="147"/>
      <c r="F170" s="147"/>
      <c r="G170" s="147"/>
      <c r="H170" s="147"/>
      <c r="I170" s="147"/>
      <c r="J170" s="147"/>
    </row>
    <row r="171" spans="1:12" ht="40.15" customHeight="1" x14ac:dyDescent="0.25">
      <c r="A171" s="14">
        <v>105</v>
      </c>
      <c r="B171" s="120" t="s">
        <v>113</v>
      </c>
      <c r="C171" s="80" t="s">
        <v>162</v>
      </c>
      <c r="D171" s="92" t="s">
        <v>88</v>
      </c>
      <c r="E171" s="95" t="s">
        <v>311</v>
      </c>
      <c r="F171" s="96">
        <v>2015</v>
      </c>
      <c r="G171" s="102">
        <v>2016</v>
      </c>
      <c r="H171" s="71">
        <v>1119078</v>
      </c>
      <c r="I171" s="71">
        <v>1232321</v>
      </c>
      <c r="J171" s="71">
        <v>1119078</v>
      </c>
      <c r="L171" s="8"/>
    </row>
    <row r="172" spans="1:12" ht="40.15" customHeight="1" x14ac:dyDescent="0.25">
      <c r="A172" s="148" t="s">
        <v>7</v>
      </c>
      <c r="B172" s="149"/>
      <c r="C172" s="149"/>
      <c r="D172" s="149"/>
      <c r="E172" s="149"/>
      <c r="F172" s="149"/>
      <c r="G172" s="150"/>
      <c r="H172" s="5">
        <f>SUM(H171:H171)</f>
        <v>1119078</v>
      </c>
      <c r="I172" s="5">
        <f>SUM(I171:I171)</f>
        <v>1232321</v>
      </c>
      <c r="J172" s="5">
        <f>SUM(J171:J171)</f>
        <v>1119078</v>
      </c>
      <c r="L172" s="8"/>
    </row>
    <row r="173" spans="1:12" ht="40.15" customHeight="1" x14ac:dyDescent="0.25">
      <c r="A173" s="154" t="s">
        <v>66</v>
      </c>
      <c r="B173" s="154"/>
      <c r="C173" s="154"/>
      <c r="D173" s="154"/>
      <c r="E173" s="154"/>
      <c r="F173" s="154"/>
      <c r="G173" s="154"/>
      <c r="H173" s="154"/>
      <c r="I173" s="154"/>
      <c r="J173" s="154"/>
    </row>
    <row r="174" spans="1:12" ht="40.15" customHeight="1" x14ac:dyDescent="0.25">
      <c r="A174" s="147" t="s">
        <v>59</v>
      </c>
      <c r="B174" s="147"/>
      <c r="C174" s="147"/>
      <c r="D174" s="147"/>
      <c r="E174" s="147"/>
      <c r="F174" s="147"/>
      <c r="G174" s="147"/>
      <c r="H174" s="147"/>
      <c r="I174" s="147"/>
      <c r="J174" s="147"/>
    </row>
    <row r="175" spans="1:12" ht="160.5" customHeight="1" x14ac:dyDescent="0.25">
      <c r="A175" s="14">
        <v>106</v>
      </c>
      <c r="B175" s="120" t="s">
        <v>113</v>
      </c>
      <c r="C175" s="111" t="s">
        <v>325</v>
      </c>
      <c r="D175" s="112" t="s">
        <v>353</v>
      </c>
      <c r="E175" s="85" t="s">
        <v>354</v>
      </c>
      <c r="F175" s="80" t="s">
        <v>326</v>
      </c>
      <c r="G175" s="92" t="s">
        <v>112</v>
      </c>
      <c r="H175" s="113">
        <v>1606000</v>
      </c>
      <c r="I175" s="82">
        <v>0</v>
      </c>
      <c r="J175" s="113">
        <v>1500000</v>
      </c>
    </row>
    <row r="176" spans="1:12" ht="40.15" customHeight="1" x14ac:dyDescent="0.25">
      <c r="A176" s="148" t="s">
        <v>7</v>
      </c>
      <c r="B176" s="149"/>
      <c r="C176" s="149"/>
      <c r="D176" s="149"/>
      <c r="E176" s="149"/>
      <c r="F176" s="149"/>
      <c r="G176" s="150"/>
      <c r="H176" s="5">
        <v>1606000</v>
      </c>
      <c r="I176" s="5">
        <v>0</v>
      </c>
      <c r="J176" s="5">
        <v>1500000</v>
      </c>
      <c r="L176" s="8"/>
    </row>
    <row r="177" spans="1:12" ht="39.950000000000003" customHeight="1" x14ac:dyDescent="0.25">
      <c r="A177" s="154" t="s">
        <v>61</v>
      </c>
      <c r="B177" s="154"/>
      <c r="C177" s="154"/>
      <c r="D177" s="154"/>
      <c r="E177" s="154"/>
      <c r="F177" s="154"/>
      <c r="G177" s="154"/>
      <c r="H177" s="154"/>
      <c r="I177" s="154"/>
      <c r="J177" s="154"/>
      <c r="L177" s="8"/>
    </row>
    <row r="178" spans="1:12" ht="40.15" customHeight="1" x14ac:dyDescent="0.25">
      <c r="A178" s="160" t="s">
        <v>62</v>
      </c>
      <c r="B178" s="161"/>
      <c r="C178" s="161"/>
      <c r="D178" s="161"/>
      <c r="E178" s="161"/>
      <c r="F178" s="161"/>
      <c r="G178" s="161"/>
      <c r="H178" s="161"/>
      <c r="I178" s="161"/>
      <c r="J178" s="162"/>
    </row>
    <row r="179" spans="1:12" ht="40.15" customHeight="1" x14ac:dyDescent="0.25">
      <c r="A179" s="14">
        <v>107</v>
      </c>
      <c r="B179" s="120" t="s">
        <v>113</v>
      </c>
      <c r="C179" s="83" t="s">
        <v>235</v>
      </c>
      <c r="D179" s="84" t="s">
        <v>221</v>
      </c>
      <c r="E179" s="85" t="s">
        <v>354</v>
      </c>
      <c r="F179" s="84">
        <v>2016</v>
      </c>
      <c r="G179" s="84">
        <v>2017</v>
      </c>
      <c r="H179" s="119">
        <v>76780</v>
      </c>
      <c r="I179" s="119">
        <v>0</v>
      </c>
      <c r="J179" s="119">
        <f t="shared" ref="J179:J182" si="1">H179</f>
        <v>76780</v>
      </c>
    </row>
    <row r="180" spans="1:12" ht="40.15" customHeight="1" x14ac:dyDescent="0.25">
      <c r="A180" s="14">
        <v>108</v>
      </c>
      <c r="B180" s="120" t="s">
        <v>113</v>
      </c>
      <c r="C180" s="83" t="s">
        <v>236</v>
      </c>
      <c r="D180" s="84" t="s">
        <v>221</v>
      </c>
      <c r="E180" s="85" t="s">
        <v>354</v>
      </c>
      <c r="F180" s="84">
        <v>2016</v>
      </c>
      <c r="G180" s="84">
        <v>2017</v>
      </c>
      <c r="H180" s="119">
        <v>49190</v>
      </c>
      <c r="I180" s="119">
        <v>0</v>
      </c>
      <c r="J180" s="119">
        <f t="shared" si="1"/>
        <v>49190</v>
      </c>
    </row>
    <row r="181" spans="1:12" ht="40.15" customHeight="1" x14ac:dyDescent="0.25">
      <c r="A181" s="14">
        <v>109</v>
      </c>
      <c r="B181" s="120" t="s">
        <v>113</v>
      </c>
      <c r="C181" s="83" t="s">
        <v>237</v>
      </c>
      <c r="D181" s="84" t="s">
        <v>221</v>
      </c>
      <c r="E181" s="85" t="s">
        <v>354</v>
      </c>
      <c r="F181" s="84">
        <v>2016</v>
      </c>
      <c r="G181" s="84">
        <v>2017</v>
      </c>
      <c r="H181" s="119">
        <v>49750</v>
      </c>
      <c r="I181" s="119">
        <v>0</v>
      </c>
      <c r="J181" s="119">
        <f t="shared" si="1"/>
        <v>49750</v>
      </c>
    </row>
    <row r="182" spans="1:12" ht="40.15" customHeight="1" x14ac:dyDescent="0.25">
      <c r="A182" s="14">
        <v>110</v>
      </c>
      <c r="B182" s="120" t="s">
        <v>113</v>
      </c>
      <c r="C182" s="83" t="s">
        <v>238</v>
      </c>
      <c r="D182" s="84" t="s">
        <v>221</v>
      </c>
      <c r="E182" s="85" t="s">
        <v>354</v>
      </c>
      <c r="F182" s="84">
        <v>2016</v>
      </c>
      <c r="G182" s="84">
        <v>2017</v>
      </c>
      <c r="H182" s="119">
        <v>73000</v>
      </c>
      <c r="I182" s="119">
        <v>0</v>
      </c>
      <c r="J182" s="119">
        <f t="shared" si="1"/>
        <v>73000</v>
      </c>
    </row>
    <row r="183" spans="1:12" ht="40.15" customHeight="1" x14ac:dyDescent="0.25">
      <c r="A183" s="14">
        <v>111</v>
      </c>
      <c r="B183" s="120" t="s">
        <v>113</v>
      </c>
      <c r="C183" s="83" t="s">
        <v>239</v>
      </c>
      <c r="D183" s="84" t="s">
        <v>88</v>
      </c>
      <c r="E183" s="85" t="s">
        <v>354</v>
      </c>
      <c r="F183" s="84">
        <v>2016</v>
      </c>
      <c r="G183" s="84">
        <v>2017</v>
      </c>
      <c r="H183" s="119">
        <v>1292238</v>
      </c>
      <c r="I183" s="119">
        <v>140741</v>
      </c>
      <c r="J183" s="119">
        <f t="shared" ref="J183" si="2">H183-I183</f>
        <v>1151497</v>
      </c>
    </row>
    <row r="184" spans="1:12" ht="40.15" customHeight="1" x14ac:dyDescent="0.25">
      <c r="A184" s="14">
        <v>112</v>
      </c>
      <c r="B184" s="120" t="s">
        <v>113</v>
      </c>
      <c r="C184" s="83" t="s">
        <v>240</v>
      </c>
      <c r="D184" s="84" t="s">
        <v>221</v>
      </c>
      <c r="E184" s="85" t="s">
        <v>354</v>
      </c>
      <c r="F184" s="84">
        <v>2016</v>
      </c>
      <c r="G184" s="84">
        <v>2017</v>
      </c>
      <c r="H184" s="119">
        <v>72000</v>
      </c>
      <c r="I184" s="119">
        <v>0</v>
      </c>
      <c r="J184" s="119">
        <f t="shared" ref="J184:J190" si="3">H184</f>
        <v>72000</v>
      </c>
    </row>
    <row r="185" spans="1:12" ht="40.15" customHeight="1" x14ac:dyDescent="0.25">
      <c r="A185" s="14">
        <v>113</v>
      </c>
      <c r="B185" s="120" t="s">
        <v>113</v>
      </c>
      <c r="C185" s="104" t="s">
        <v>241</v>
      </c>
      <c r="D185" s="84" t="s">
        <v>224</v>
      </c>
      <c r="E185" s="85" t="s">
        <v>354</v>
      </c>
      <c r="F185" s="84">
        <v>2016</v>
      </c>
      <c r="G185" s="84">
        <v>2017</v>
      </c>
      <c r="H185" s="119">
        <v>48800</v>
      </c>
      <c r="I185" s="119">
        <v>0</v>
      </c>
      <c r="J185" s="119">
        <f t="shared" si="3"/>
        <v>48800</v>
      </c>
    </row>
    <row r="186" spans="1:12" ht="40.15" customHeight="1" x14ac:dyDescent="0.25">
      <c r="A186" s="14">
        <v>114</v>
      </c>
      <c r="B186" s="120" t="s">
        <v>113</v>
      </c>
      <c r="C186" s="83" t="s">
        <v>242</v>
      </c>
      <c r="D186" s="84" t="s">
        <v>221</v>
      </c>
      <c r="E186" s="85" t="s">
        <v>354</v>
      </c>
      <c r="F186" s="84">
        <v>2016</v>
      </c>
      <c r="G186" s="84">
        <v>2017</v>
      </c>
      <c r="H186" s="119">
        <v>211800</v>
      </c>
      <c r="I186" s="119">
        <v>0</v>
      </c>
      <c r="J186" s="119">
        <f t="shared" si="3"/>
        <v>211800</v>
      </c>
    </row>
    <row r="187" spans="1:12" ht="40.15" customHeight="1" x14ac:dyDescent="0.25">
      <c r="A187" s="14">
        <v>115</v>
      </c>
      <c r="B187" s="120" t="s">
        <v>113</v>
      </c>
      <c r="C187" s="83" t="s">
        <v>244</v>
      </c>
      <c r="D187" s="86" t="s">
        <v>328</v>
      </c>
      <c r="E187" s="85" t="s">
        <v>354</v>
      </c>
      <c r="F187" s="84">
        <v>2017</v>
      </c>
      <c r="G187" s="84">
        <v>2017</v>
      </c>
      <c r="H187" s="119">
        <v>100000</v>
      </c>
      <c r="I187" s="119">
        <v>0</v>
      </c>
      <c r="J187" s="119">
        <f t="shared" si="3"/>
        <v>100000</v>
      </c>
    </row>
    <row r="188" spans="1:12" ht="40.15" customHeight="1" x14ac:dyDescent="0.25">
      <c r="A188" s="14">
        <v>116</v>
      </c>
      <c r="B188" s="120" t="s">
        <v>113</v>
      </c>
      <c r="C188" s="83" t="s">
        <v>245</v>
      </c>
      <c r="D188" s="84" t="s">
        <v>221</v>
      </c>
      <c r="E188" s="85" t="s">
        <v>354</v>
      </c>
      <c r="F188" s="84">
        <v>2017</v>
      </c>
      <c r="G188" s="84">
        <v>2017</v>
      </c>
      <c r="H188" s="119">
        <v>300000</v>
      </c>
      <c r="I188" s="119">
        <v>0</v>
      </c>
      <c r="J188" s="119">
        <f t="shared" si="3"/>
        <v>300000</v>
      </c>
    </row>
    <row r="189" spans="1:12" ht="40.15" customHeight="1" x14ac:dyDescent="0.25">
      <c r="A189" s="14">
        <v>117</v>
      </c>
      <c r="B189" s="120" t="s">
        <v>113</v>
      </c>
      <c r="C189" s="83" t="s">
        <v>246</v>
      </c>
      <c r="D189" s="86" t="s">
        <v>328</v>
      </c>
      <c r="E189" s="85" t="s">
        <v>354</v>
      </c>
      <c r="F189" s="84">
        <v>2017</v>
      </c>
      <c r="G189" s="84">
        <v>2017</v>
      </c>
      <c r="H189" s="119">
        <v>100000</v>
      </c>
      <c r="I189" s="119">
        <v>0</v>
      </c>
      <c r="J189" s="119">
        <f t="shared" si="3"/>
        <v>100000</v>
      </c>
    </row>
    <row r="190" spans="1:12" ht="40.15" customHeight="1" x14ac:dyDescent="0.25">
      <c r="A190" s="14">
        <v>118</v>
      </c>
      <c r="B190" s="120" t="s">
        <v>113</v>
      </c>
      <c r="C190" s="83" t="s">
        <v>247</v>
      </c>
      <c r="D190" s="86" t="s">
        <v>328</v>
      </c>
      <c r="E190" s="85" t="s">
        <v>354</v>
      </c>
      <c r="F190" s="84">
        <v>2017</v>
      </c>
      <c r="G190" s="84">
        <v>2017</v>
      </c>
      <c r="H190" s="119">
        <v>125000</v>
      </c>
      <c r="I190" s="119">
        <v>0</v>
      </c>
      <c r="J190" s="119">
        <f t="shared" si="3"/>
        <v>125000</v>
      </c>
    </row>
    <row r="191" spans="1:12" ht="40.15" customHeight="1" x14ac:dyDescent="0.25">
      <c r="A191" s="14">
        <v>119</v>
      </c>
      <c r="B191" s="120" t="s">
        <v>113</v>
      </c>
      <c r="C191" s="83" t="s">
        <v>248</v>
      </c>
      <c r="D191" s="86" t="s">
        <v>328</v>
      </c>
      <c r="E191" s="85" t="s">
        <v>354</v>
      </c>
      <c r="F191" s="84">
        <v>2017</v>
      </c>
      <c r="G191" s="84">
        <v>2017</v>
      </c>
      <c r="H191" s="71">
        <v>135287</v>
      </c>
      <c r="I191" s="119">
        <v>0</v>
      </c>
      <c r="J191" s="121">
        <v>135287</v>
      </c>
    </row>
    <row r="192" spans="1:12" ht="40.15" customHeight="1" thickBot="1" x14ac:dyDescent="0.3">
      <c r="A192" s="14">
        <v>120</v>
      </c>
      <c r="B192" s="120" t="s">
        <v>113</v>
      </c>
      <c r="C192" s="105" t="s">
        <v>273</v>
      </c>
      <c r="D192" s="106" t="s">
        <v>274</v>
      </c>
      <c r="E192" s="107" t="s">
        <v>275</v>
      </c>
      <c r="F192" s="106">
        <v>2017</v>
      </c>
      <c r="G192" s="106">
        <v>2017</v>
      </c>
      <c r="H192" s="122">
        <v>84000</v>
      </c>
      <c r="I192" s="119">
        <v>0</v>
      </c>
      <c r="J192" s="122">
        <v>84000</v>
      </c>
    </row>
    <row r="193" spans="1:12" ht="40.15" customHeight="1" x14ac:dyDescent="0.25">
      <c r="A193" s="14">
        <v>121</v>
      </c>
      <c r="B193" s="120" t="s">
        <v>113</v>
      </c>
      <c r="C193" s="108" t="s">
        <v>276</v>
      </c>
      <c r="D193" s="109" t="s">
        <v>274</v>
      </c>
      <c r="E193" s="110" t="s">
        <v>275</v>
      </c>
      <c r="F193" s="109">
        <v>2017</v>
      </c>
      <c r="G193" s="109">
        <v>2017</v>
      </c>
      <c r="H193" s="123">
        <v>295000</v>
      </c>
      <c r="I193" s="119">
        <v>0</v>
      </c>
      <c r="J193" s="123">
        <v>295000</v>
      </c>
      <c r="L193" s="8"/>
    </row>
    <row r="194" spans="1:12" ht="40.15" customHeight="1" x14ac:dyDescent="0.25">
      <c r="A194" s="14">
        <v>122</v>
      </c>
      <c r="B194" s="120" t="s">
        <v>113</v>
      </c>
      <c r="C194" s="108" t="s">
        <v>277</v>
      </c>
      <c r="D194" s="109" t="s">
        <v>221</v>
      </c>
      <c r="E194" s="109" t="s">
        <v>275</v>
      </c>
      <c r="F194" s="109">
        <v>2016</v>
      </c>
      <c r="G194" s="109">
        <v>2017</v>
      </c>
      <c r="H194" s="123">
        <v>850000</v>
      </c>
      <c r="I194" s="119">
        <v>0</v>
      </c>
      <c r="J194" s="123">
        <v>850000</v>
      </c>
      <c r="L194" s="8"/>
    </row>
    <row r="195" spans="1:12" ht="40.15" customHeight="1" x14ac:dyDescent="0.25">
      <c r="A195" s="148" t="s">
        <v>7</v>
      </c>
      <c r="B195" s="149"/>
      <c r="C195" s="149"/>
      <c r="D195" s="149"/>
      <c r="E195" s="149"/>
      <c r="F195" s="149"/>
      <c r="G195" s="150"/>
      <c r="H195" s="5">
        <f>SUM(H180:H194)</f>
        <v>3786065</v>
      </c>
      <c r="I195" s="5">
        <v>140741</v>
      </c>
      <c r="J195" s="5">
        <f>SUM(J180:J194)</f>
        <v>3645324</v>
      </c>
      <c r="L195" s="8"/>
    </row>
    <row r="196" spans="1:12" ht="40.15" customHeight="1" x14ac:dyDescent="0.25">
      <c r="A196" s="154" t="s">
        <v>70</v>
      </c>
      <c r="B196" s="154"/>
      <c r="C196" s="154"/>
      <c r="D196" s="154"/>
      <c r="E196" s="154"/>
      <c r="F196" s="154"/>
      <c r="G196" s="154"/>
      <c r="H196" s="154"/>
      <c r="I196" s="154"/>
      <c r="J196" s="154"/>
    </row>
    <row r="197" spans="1:12" ht="40.15" customHeight="1" x14ac:dyDescent="0.25">
      <c r="A197" s="147" t="s">
        <v>62</v>
      </c>
      <c r="B197" s="147"/>
      <c r="C197" s="147"/>
      <c r="D197" s="147"/>
      <c r="E197" s="147"/>
      <c r="F197" s="147"/>
      <c r="G197" s="147"/>
      <c r="H197" s="147"/>
      <c r="I197" s="147"/>
      <c r="J197" s="147"/>
    </row>
    <row r="198" spans="1:12" ht="40.15" customHeight="1" x14ac:dyDescent="0.25">
      <c r="A198" s="14">
        <v>123</v>
      </c>
      <c r="B198" s="120" t="s">
        <v>113</v>
      </c>
      <c r="C198" s="108" t="s">
        <v>212</v>
      </c>
      <c r="D198" s="108" t="s">
        <v>213</v>
      </c>
      <c r="E198" s="109" t="s">
        <v>218</v>
      </c>
      <c r="F198" s="103">
        <v>2015</v>
      </c>
      <c r="G198" s="103">
        <v>2017</v>
      </c>
      <c r="H198" s="119">
        <v>0</v>
      </c>
      <c r="I198" s="119">
        <v>0</v>
      </c>
      <c r="J198" s="119">
        <v>0</v>
      </c>
    </row>
    <row r="199" spans="1:12" ht="40.15" customHeight="1" x14ac:dyDescent="0.25">
      <c r="A199" s="14">
        <v>124</v>
      </c>
      <c r="B199" s="120" t="s">
        <v>113</v>
      </c>
      <c r="C199" s="108" t="s">
        <v>214</v>
      </c>
      <c r="D199" s="108" t="s">
        <v>207</v>
      </c>
      <c r="E199" s="109" t="s">
        <v>218</v>
      </c>
      <c r="F199" s="103">
        <v>2015</v>
      </c>
      <c r="G199" s="103">
        <v>2017</v>
      </c>
      <c r="H199" s="119">
        <v>0</v>
      </c>
      <c r="I199" s="119">
        <v>0</v>
      </c>
      <c r="J199" s="119">
        <v>0</v>
      </c>
    </row>
    <row r="200" spans="1:12" ht="40.15" customHeight="1" x14ac:dyDescent="0.25">
      <c r="A200" s="14">
        <v>125</v>
      </c>
      <c r="B200" s="120" t="s">
        <v>113</v>
      </c>
      <c r="C200" s="108" t="s">
        <v>215</v>
      </c>
      <c r="D200" s="108" t="s">
        <v>207</v>
      </c>
      <c r="E200" s="109" t="s">
        <v>218</v>
      </c>
      <c r="F200" s="103">
        <v>2015</v>
      </c>
      <c r="G200" s="103">
        <v>2017</v>
      </c>
      <c r="H200" s="119">
        <v>0</v>
      </c>
      <c r="I200" s="119">
        <v>0</v>
      </c>
      <c r="J200" s="119">
        <v>0</v>
      </c>
    </row>
    <row r="201" spans="1:12" ht="40.15" customHeight="1" x14ac:dyDescent="0.25">
      <c r="A201" s="14">
        <v>126</v>
      </c>
      <c r="B201" s="120" t="s">
        <v>113</v>
      </c>
      <c r="C201" s="108" t="s">
        <v>216</v>
      </c>
      <c r="D201" s="108" t="s">
        <v>217</v>
      </c>
      <c r="E201" s="109" t="s">
        <v>218</v>
      </c>
      <c r="F201" s="103">
        <v>2017</v>
      </c>
      <c r="G201" s="103">
        <v>2018</v>
      </c>
      <c r="H201" s="119">
        <v>0</v>
      </c>
      <c r="I201" s="119">
        <v>0</v>
      </c>
      <c r="J201" s="119">
        <v>0</v>
      </c>
      <c r="L201" s="8"/>
    </row>
    <row r="202" spans="1:12" ht="40.15" customHeight="1" x14ac:dyDescent="0.25">
      <c r="A202" s="148" t="s">
        <v>7</v>
      </c>
      <c r="B202" s="149"/>
      <c r="C202" s="149"/>
      <c r="D202" s="149"/>
      <c r="E202" s="149"/>
      <c r="F202" s="149"/>
      <c r="G202" s="150"/>
      <c r="H202" s="5">
        <f>SUM(H201:H201)</f>
        <v>0</v>
      </c>
      <c r="I202" s="5">
        <f>SUM(I201:I201)</f>
        <v>0</v>
      </c>
      <c r="J202" s="5">
        <f>SUM(J201:J201)</f>
        <v>0</v>
      </c>
      <c r="L202" s="8"/>
    </row>
    <row r="203" spans="1:12" ht="40.15" customHeight="1" x14ac:dyDescent="0.25">
      <c r="A203" s="154" t="s">
        <v>71</v>
      </c>
      <c r="B203" s="154"/>
      <c r="C203" s="154"/>
      <c r="D203" s="154"/>
      <c r="E203" s="154"/>
      <c r="F203" s="154"/>
      <c r="G203" s="154"/>
      <c r="H203" s="154"/>
      <c r="I203" s="154"/>
      <c r="J203" s="154"/>
    </row>
    <row r="204" spans="1:12" ht="40.15" customHeight="1" x14ac:dyDescent="0.25">
      <c r="A204" s="147" t="s">
        <v>62</v>
      </c>
      <c r="B204" s="147"/>
      <c r="C204" s="147"/>
      <c r="D204" s="147"/>
      <c r="E204" s="147"/>
      <c r="F204" s="147"/>
      <c r="G204" s="147"/>
      <c r="H204" s="147"/>
      <c r="I204" s="147"/>
      <c r="J204" s="147"/>
    </row>
    <row r="205" spans="1:12" ht="40.15" customHeight="1" x14ac:dyDescent="0.25">
      <c r="A205" s="14">
        <v>127</v>
      </c>
      <c r="B205" s="120" t="s">
        <v>113</v>
      </c>
      <c r="C205" s="96" t="s">
        <v>153</v>
      </c>
      <c r="D205" s="76" t="s">
        <v>148</v>
      </c>
      <c r="E205" s="95" t="s">
        <v>155</v>
      </c>
      <c r="F205" s="96">
        <v>2017</v>
      </c>
      <c r="G205" s="78" t="s">
        <v>125</v>
      </c>
      <c r="H205" s="71">
        <v>13500000</v>
      </c>
      <c r="I205" s="119">
        <v>0</v>
      </c>
      <c r="J205" s="71">
        <v>7000000</v>
      </c>
    </row>
    <row r="206" spans="1:12" ht="40.15" customHeight="1" x14ac:dyDescent="0.25">
      <c r="A206" s="14">
        <v>128</v>
      </c>
      <c r="B206" s="120" t="s">
        <v>113</v>
      </c>
      <c r="C206" s="96" t="s">
        <v>154</v>
      </c>
      <c r="D206" s="76" t="s">
        <v>148</v>
      </c>
      <c r="E206" s="95" t="s">
        <v>155</v>
      </c>
      <c r="F206" s="96">
        <v>2017</v>
      </c>
      <c r="G206" s="78" t="s">
        <v>125</v>
      </c>
      <c r="H206" s="71">
        <v>6010080</v>
      </c>
      <c r="I206" s="119">
        <v>0</v>
      </c>
      <c r="J206" s="71">
        <v>3000000</v>
      </c>
    </row>
    <row r="207" spans="1:12" ht="40.15" customHeight="1" x14ac:dyDescent="0.25">
      <c r="A207" s="14">
        <v>129</v>
      </c>
      <c r="B207" s="120" t="s">
        <v>113</v>
      </c>
      <c r="C207" s="96" t="s">
        <v>156</v>
      </c>
      <c r="D207" s="76" t="s">
        <v>148</v>
      </c>
      <c r="E207" s="95" t="s">
        <v>155</v>
      </c>
      <c r="F207" s="96">
        <v>2017</v>
      </c>
      <c r="G207" s="76">
        <v>2017</v>
      </c>
      <c r="H207" s="71">
        <v>1000000</v>
      </c>
      <c r="I207" s="119">
        <v>0</v>
      </c>
      <c r="J207" s="71">
        <v>1000000</v>
      </c>
    </row>
    <row r="208" spans="1:12" ht="40.15" customHeight="1" x14ac:dyDescent="0.25">
      <c r="A208" s="14">
        <v>130</v>
      </c>
      <c r="B208" s="120" t="s">
        <v>113</v>
      </c>
      <c r="C208" s="96" t="s">
        <v>157</v>
      </c>
      <c r="D208" s="76" t="s">
        <v>148</v>
      </c>
      <c r="E208" s="95" t="s">
        <v>155</v>
      </c>
      <c r="F208" s="96">
        <v>2015</v>
      </c>
      <c r="G208" s="76">
        <v>2017</v>
      </c>
      <c r="H208" s="71">
        <v>75000</v>
      </c>
      <c r="I208" s="71">
        <v>27318</v>
      </c>
      <c r="J208" s="71">
        <v>68000</v>
      </c>
    </row>
    <row r="209" spans="1:12" ht="40.15" customHeight="1" x14ac:dyDescent="0.25">
      <c r="A209" s="14">
        <v>131</v>
      </c>
      <c r="B209" s="120" t="s">
        <v>113</v>
      </c>
      <c r="C209" s="96" t="s">
        <v>158</v>
      </c>
      <c r="D209" s="76" t="s">
        <v>148</v>
      </c>
      <c r="E209" s="95" t="s">
        <v>155</v>
      </c>
      <c r="F209" s="96">
        <v>2010</v>
      </c>
      <c r="G209" s="76">
        <v>2017</v>
      </c>
      <c r="H209" s="71">
        <v>248000</v>
      </c>
      <c r="I209" s="71">
        <v>165000</v>
      </c>
      <c r="J209" s="71">
        <v>83000</v>
      </c>
    </row>
    <row r="210" spans="1:12" ht="40.15" customHeight="1" x14ac:dyDescent="0.25">
      <c r="A210" s="14">
        <v>132</v>
      </c>
      <c r="B210" s="120" t="s">
        <v>113</v>
      </c>
      <c r="C210" s="96" t="s">
        <v>159</v>
      </c>
      <c r="D210" s="76" t="s">
        <v>148</v>
      </c>
      <c r="E210" s="95" t="s">
        <v>155</v>
      </c>
      <c r="F210" s="96">
        <v>2017</v>
      </c>
      <c r="G210" s="76">
        <v>2018</v>
      </c>
      <c r="H210" s="71">
        <v>500000</v>
      </c>
      <c r="I210" s="119">
        <v>0</v>
      </c>
      <c r="J210" s="71">
        <v>250000</v>
      </c>
    </row>
    <row r="211" spans="1:12" ht="40.15" customHeight="1" x14ac:dyDescent="0.25">
      <c r="A211" s="14">
        <v>133</v>
      </c>
      <c r="B211" s="120" t="s">
        <v>113</v>
      </c>
      <c r="C211" s="96" t="s">
        <v>160</v>
      </c>
      <c r="D211" s="76" t="s">
        <v>148</v>
      </c>
      <c r="E211" s="95" t="s">
        <v>155</v>
      </c>
      <c r="F211" s="96">
        <v>2017</v>
      </c>
      <c r="G211" s="76">
        <v>2018</v>
      </c>
      <c r="H211" s="71">
        <v>500000</v>
      </c>
      <c r="I211" s="119">
        <v>0</v>
      </c>
      <c r="J211" s="71">
        <v>250000</v>
      </c>
    </row>
    <row r="212" spans="1:12" ht="40.15" customHeight="1" x14ac:dyDescent="0.25">
      <c r="A212" s="148" t="s">
        <v>7</v>
      </c>
      <c r="B212" s="149"/>
      <c r="C212" s="149"/>
      <c r="D212" s="149"/>
      <c r="E212" s="149"/>
      <c r="F212" s="149"/>
      <c r="G212" s="150"/>
      <c r="H212" s="5">
        <f>SUM(H205:H211)</f>
        <v>21833080</v>
      </c>
      <c r="I212" s="5">
        <f>SUM(I205:I211)</f>
        <v>192318</v>
      </c>
      <c r="J212" s="5">
        <f>SUM(J205:J211)</f>
        <v>11651000</v>
      </c>
      <c r="L212" s="8"/>
    </row>
    <row r="213" spans="1:12" ht="40.15" customHeight="1" x14ac:dyDescent="0.25">
      <c r="A213" s="154" t="s">
        <v>72</v>
      </c>
      <c r="B213" s="154"/>
      <c r="C213" s="154"/>
      <c r="D213" s="154"/>
      <c r="E213" s="154"/>
      <c r="F213" s="154"/>
      <c r="G213" s="154"/>
      <c r="H213" s="154"/>
      <c r="I213" s="154"/>
      <c r="J213" s="154"/>
    </row>
    <row r="214" spans="1:12" ht="40.15" customHeight="1" x14ac:dyDescent="0.25">
      <c r="A214" s="147" t="s">
        <v>62</v>
      </c>
      <c r="B214" s="147"/>
      <c r="C214" s="147"/>
      <c r="D214" s="147"/>
      <c r="E214" s="147"/>
      <c r="F214" s="147"/>
      <c r="G214" s="147"/>
      <c r="H214" s="147"/>
      <c r="I214" s="147"/>
      <c r="J214" s="147"/>
    </row>
    <row r="215" spans="1:12" ht="39.950000000000003" customHeight="1" x14ac:dyDescent="0.25">
      <c r="A215" s="14">
        <v>134</v>
      </c>
      <c r="B215" s="120" t="s">
        <v>113</v>
      </c>
      <c r="C215" s="75" t="s">
        <v>338</v>
      </c>
      <c r="D215" s="76" t="s">
        <v>343</v>
      </c>
      <c r="E215" s="76" t="s">
        <v>355</v>
      </c>
      <c r="F215" s="75">
        <v>2017</v>
      </c>
      <c r="G215" s="76">
        <v>2017</v>
      </c>
      <c r="H215" s="71">
        <v>400000</v>
      </c>
      <c r="I215" s="119">
        <v>0</v>
      </c>
      <c r="J215" s="119">
        <v>0</v>
      </c>
      <c r="L215" s="8"/>
    </row>
    <row r="216" spans="1:12" ht="39.950000000000003" customHeight="1" x14ac:dyDescent="0.25">
      <c r="A216" s="14">
        <v>135</v>
      </c>
      <c r="B216" s="120" t="s">
        <v>113</v>
      </c>
      <c r="C216" s="75" t="s">
        <v>339</v>
      </c>
      <c r="D216" s="76" t="s">
        <v>343</v>
      </c>
      <c r="E216" s="76" t="s">
        <v>355</v>
      </c>
      <c r="F216" s="75">
        <v>2017</v>
      </c>
      <c r="G216" s="76">
        <v>2017</v>
      </c>
      <c r="H216" s="71">
        <v>400000</v>
      </c>
      <c r="I216" s="119">
        <v>0</v>
      </c>
      <c r="J216" s="119">
        <v>0</v>
      </c>
      <c r="L216" s="8"/>
    </row>
    <row r="217" spans="1:12" ht="39.950000000000003" customHeight="1" x14ac:dyDescent="0.25">
      <c r="A217" s="14">
        <v>136</v>
      </c>
      <c r="B217" s="120" t="s">
        <v>113</v>
      </c>
      <c r="C217" s="75" t="s">
        <v>340</v>
      </c>
      <c r="D217" s="76" t="s">
        <v>343</v>
      </c>
      <c r="E217" s="76" t="s">
        <v>355</v>
      </c>
      <c r="F217" s="75">
        <v>2017</v>
      </c>
      <c r="G217" s="76">
        <v>2017</v>
      </c>
      <c r="H217" s="71">
        <v>400000</v>
      </c>
      <c r="I217" s="119">
        <v>0</v>
      </c>
      <c r="J217" s="119">
        <v>0</v>
      </c>
      <c r="L217" s="8"/>
    </row>
    <row r="218" spans="1:12" ht="39.950000000000003" customHeight="1" x14ac:dyDescent="0.25">
      <c r="A218" s="14">
        <v>137</v>
      </c>
      <c r="B218" s="120" t="s">
        <v>113</v>
      </c>
      <c r="C218" s="75" t="s">
        <v>341</v>
      </c>
      <c r="D218" s="76" t="s">
        <v>343</v>
      </c>
      <c r="E218" s="76" t="s">
        <v>355</v>
      </c>
      <c r="F218" s="75">
        <v>2017</v>
      </c>
      <c r="G218" s="76">
        <v>2017</v>
      </c>
      <c r="H218" s="71">
        <v>550000</v>
      </c>
      <c r="I218" s="119">
        <v>0</v>
      </c>
      <c r="J218" s="119">
        <v>0</v>
      </c>
      <c r="L218" s="8"/>
    </row>
    <row r="219" spans="1:12" ht="39.950000000000003" customHeight="1" x14ac:dyDescent="0.25">
      <c r="A219" s="14">
        <v>138</v>
      </c>
      <c r="B219" s="120" t="s">
        <v>113</v>
      </c>
      <c r="C219" s="75" t="s">
        <v>342</v>
      </c>
      <c r="D219" s="76" t="s">
        <v>343</v>
      </c>
      <c r="E219" s="76" t="s">
        <v>355</v>
      </c>
      <c r="F219" s="75">
        <v>2017</v>
      </c>
      <c r="G219" s="76">
        <v>2017</v>
      </c>
      <c r="H219" s="71">
        <v>300000</v>
      </c>
      <c r="I219" s="119">
        <v>0</v>
      </c>
      <c r="J219" s="119">
        <v>0</v>
      </c>
      <c r="L219" s="8"/>
    </row>
    <row r="220" spans="1:12" ht="40.15" customHeight="1" x14ac:dyDescent="0.25">
      <c r="A220" s="148" t="s">
        <v>7</v>
      </c>
      <c r="B220" s="149"/>
      <c r="C220" s="149"/>
      <c r="D220" s="149"/>
      <c r="E220" s="149"/>
      <c r="F220" s="149"/>
      <c r="G220" s="150"/>
      <c r="H220" s="5">
        <f>SUM(H215:H219)</f>
        <v>2050000</v>
      </c>
      <c r="I220" s="5">
        <f>SUM(I215:I219)</f>
        <v>0</v>
      </c>
      <c r="J220" s="5">
        <f>SUM(J215:J219)</f>
        <v>0</v>
      </c>
      <c r="L220" s="8"/>
    </row>
    <row r="221" spans="1:12" ht="40.15" customHeight="1" x14ac:dyDescent="0.25">
      <c r="A221" s="154" t="s">
        <v>74</v>
      </c>
      <c r="B221" s="154"/>
      <c r="C221" s="154"/>
      <c r="D221" s="154"/>
      <c r="E221" s="154"/>
      <c r="F221" s="154"/>
      <c r="G221" s="154"/>
      <c r="H221" s="154"/>
      <c r="I221" s="154"/>
      <c r="J221" s="154"/>
    </row>
    <row r="222" spans="1:12" ht="40.15" customHeight="1" x14ac:dyDescent="0.25">
      <c r="A222" s="147" t="s">
        <v>308</v>
      </c>
      <c r="B222" s="147"/>
      <c r="C222" s="147"/>
      <c r="D222" s="147"/>
      <c r="E222" s="147"/>
      <c r="F222" s="147"/>
      <c r="G222" s="147"/>
      <c r="H222" s="147"/>
      <c r="I222" s="147"/>
      <c r="J222" s="147"/>
    </row>
    <row r="223" spans="1:12" ht="40.15" customHeight="1" x14ac:dyDescent="0.25">
      <c r="A223" s="14">
        <v>139</v>
      </c>
      <c r="B223" s="120" t="s">
        <v>113</v>
      </c>
      <c r="C223" s="75" t="s">
        <v>305</v>
      </c>
      <c r="D223" s="75" t="s">
        <v>88</v>
      </c>
      <c r="E223" s="76" t="s">
        <v>355</v>
      </c>
      <c r="F223" s="75">
        <v>2017</v>
      </c>
      <c r="G223" s="76">
        <v>2017</v>
      </c>
      <c r="H223" s="71">
        <v>1030946.44</v>
      </c>
      <c r="I223" s="119">
        <v>0</v>
      </c>
      <c r="J223" s="119">
        <v>0</v>
      </c>
      <c r="L223" s="8"/>
    </row>
    <row r="224" spans="1:12" ht="40.15" customHeight="1" x14ac:dyDescent="0.25">
      <c r="A224" s="14">
        <v>140</v>
      </c>
      <c r="B224" s="120" t="s">
        <v>113</v>
      </c>
      <c r="C224" s="75" t="s">
        <v>306</v>
      </c>
      <c r="D224" s="75" t="s">
        <v>88</v>
      </c>
      <c r="E224" s="76" t="s">
        <v>355</v>
      </c>
      <c r="F224" s="75">
        <v>2017</v>
      </c>
      <c r="G224" s="76">
        <v>2017</v>
      </c>
      <c r="H224" s="71">
        <v>2197860.5</v>
      </c>
      <c r="I224" s="119">
        <v>0</v>
      </c>
      <c r="J224" s="71">
        <v>200000</v>
      </c>
      <c r="L224" s="8"/>
    </row>
    <row r="225" spans="1:12" ht="40.15" customHeight="1" x14ac:dyDescent="0.25">
      <c r="A225" s="14">
        <v>141</v>
      </c>
      <c r="B225" s="120" t="s">
        <v>113</v>
      </c>
      <c r="C225" s="75" t="s">
        <v>307</v>
      </c>
      <c r="D225" s="75" t="s">
        <v>88</v>
      </c>
      <c r="E225" s="76" t="s">
        <v>355</v>
      </c>
      <c r="F225" s="75">
        <v>2017</v>
      </c>
      <c r="G225" s="76">
        <v>2017</v>
      </c>
      <c r="H225" s="71">
        <v>0</v>
      </c>
      <c r="I225" s="119">
        <v>0</v>
      </c>
      <c r="J225" s="119">
        <v>0</v>
      </c>
      <c r="L225" s="8"/>
    </row>
    <row r="226" spans="1:12" ht="40.15" customHeight="1" x14ac:dyDescent="0.25">
      <c r="A226" s="148" t="s">
        <v>7</v>
      </c>
      <c r="B226" s="149"/>
      <c r="C226" s="149"/>
      <c r="D226" s="149"/>
      <c r="E226" s="149"/>
      <c r="F226" s="149"/>
      <c r="G226" s="150"/>
      <c r="H226" s="5">
        <f>SUM(H223:H225)</f>
        <v>3228806.94</v>
      </c>
      <c r="I226" s="5">
        <f>SUM(I223:I225)</f>
        <v>0</v>
      </c>
      <c r="J226" s="5">
        <f>SUM(J223:J225)</f>
        <v>200000</v>
      </c>
      <c r="L226" s="8"/>
    </row>
    <row r="227" spans="1:12" ht="40.15" customHeight="1" x14ac:dyDescent="0.25">
      <c r="A227" s="154" t="s">
        <v>75</v>
      </c>
      <c r="B227" s="154"/>
      <c r="C227" s="154"/>
      <c r="D227" s="154"/>
      <c r="E227" s="154"/>
      <c r="F227" s="154"/>
      <c r="G227" s="154"/>
      <c r="H227" s="154"/>
      <c r="I227" s="154"/>
      <c r="J227" s="154"/>
    </row>
    <row r="228" spans="1:12" ht="40.15" customHeight="1" x14ac:dyDescent="0.25">
      <c r="A228" s="147" t="s">
        <v>59</v>
      </c>
      <c r="B228" s="147"/>
      <c r="C228" s="147"/>
      <c r="D228" s="147"/>
      <c r="E228" s="147"/>
      <c r="F228" s="147"/>
      <c r="G228" s="147"/>
      <c r="H228" s="147"/>
      <c r="I228" s="147"/>
      <c r="J228" s="147"/>
    </row>
    <row r="229" spans="1:12" ht="40.15" customHeight="1" x14ac:dyDescent="0.25">
      <c r="A229" s="61">
        <v>142</v>
      </c>
      <c r="B229" s="76" t="s">
        <v>113</v>
      </c>
      <c r="C229" s="124" t="s">
        <v>278</v>
      </c>
      <c r="D229" s="76" t="s">
        <v>221</v>
      </c>
      <c r="E229" s="76" t="s">
        <v>291</v>
      </c>
      <c r="F229" s="76">
        <v>2014</v>
      </c>
      <c r="G229" s="76">
        <v>2017</v>
      </c>
      <c r="H229" s="71">
        <v>338828</v>
      </c>
      <c r="I229" s="71">
        <v>210724</v>
      </c>
      <c r="J229" s="71">
        <v>128104</v>
      </c>
    </row>
    <row r="230" spans="1:12" ht="40.15" customHeight="1" x14ac:dyDescent="0.25">
      <c r="A230" s="61">
        <v>143</v>
      </c>
      <c r="B230" s="76" t="s">
        <v>113</v>
      </c>
      <c r="C230" s="124" t="s">
        <v>86</v>
      </c>
      <c r="D230" s="76" t="s">
        <v>221</v>
      </c>
      <c r="E230" s="76" t="s">
        <v>291</v>
      </c>
      <c r="F230" s="76">
        <v>2013</v>
      </c>
      <c r="G230" s="76">
        <v>2017</v>
      </c>
      <c r="H230" s="71">
        <v>135000</v>
      </c>
      <c r="I230" s="71">
        <v>98000</v>
      </c>
      <c r="J230" s="71">
        <v>37000</v>
      </c>
    </row>
    <row r="231" spans="1:12" ht="40.15" customHeight="1" x14ac:dyDescent="0.25">
      <c r="A231" s="63">
        <v>144</v>
      </c>
      <c r="B231" s="76" t="s">
        <v>113</v>
      </c>
      <c r="C231" s="124" t="s">
        <v>279</v>
      </c>
      <c r="D231" s="76" t="s">
        <v>221</v>
      </c>
      <c r="E231" s="76" t="s">
        <v>291</v>
      </c>
      <c r="F231" s="76">
        <v>2013</v>
      </c>
      <c r="G231" s="76">
        <v>2017</v>
      </c>
      <c r="H231" s="71">
        <v>58000</v>
      </c>
      <c r="I231" s="71">
        <v>25000</v>
      </c>
      <c r="J231" s="71">
        <v>33000</v>
      </c>
    </row>
    <row r="232" spans="1:12" ht="40.15" customHeight="1" x14ac:dyDescent="0.25">
      <c r="A232" s="63">
        <v>145</v>
      </c>
      <c r="B232" s="76" t="s">
        <v>113</v>
      </c>
      <c r="C232" s="124" t="s">
        <v>280</v>
      </c>
      <c r="D232" s="76" t="s">
        <v>221</v>
      </c>
      <c r="E232" s="76" t="s">
        <v>291</v>
      </c>
      <c r="F232" s="76">
        <v>2013</v>
      </c>
      <c r="G232" s="76">
        <v>2017</v>
      </c>
      <c r="H232" s="71">
        <v>3252602</v>
      </c>
      <c r="I232" s="71">
        <v>2481401</v>
      </c>
      <c r="J232" s="71">
        <v>771200</v>
      </c>
      <c r="L232" s="8"/>
    </row>
    <row r="233" spans="1:12" ht="40.15" customHeight="1" x14ac:dyDescent="0.25">
      <c r="A233" s="63">
        <v>146</v>
      </c>
      <c r="B233" s="76" t="s">
        <v>113</v>
      </c>
      <c r="C233" s="124" t="s">
        <v>281</v>
      </c>
      <c r="D233" s="76" t="s">
        <v>221</v>
      </c>
      <c r="E233" s="76" t="s">
        <v>291</v>
      </c>
      <c r="F233" s="76">
        <v>2014</v>
      </c>
      <c r="G233" s="76">
        <v>2017</v>
      </c>
      <c r="H233" s="71">
        <v>10000</v>
      </c>
      <c r="I233" s="71">
        <v>60000</v>
      </c>
      <c r="J233" s="71">
        <v>40000</v>
      </c>
      <c r="L233" s="8"/>
    </row>
    <row r="234" spans="1:12" ht="40.15" customHeight="1" x14ac:dyDescent="0.25">
      <c r="A234" s="63">
        <v>147</v>
      </c>
      <c r="B234" s="76" t="s">
        <v>113</v>
      </c>
      <c r="C234" s="124" t="s">
        <v>282</v>
      </c>
      <c r="D234" s="76" t="s">
        <v>221</v>
      </c>
      <c r="E234" s="76" t="s">
        <v>291</v>
      </c>
      <c r="F234" s="76">
        <v>2014</v>
      </c>
      <c r="G234" s="76">
        <v>2017</v>
      </c>
      <c r="H234" s="71">
        <v>657448</v>
      </c>
      <c r="I234" s="71">
        <v>409318</v>
      </c>
      <c r="J234" s="71">
        <v>248129</v>
      </c>
      <c r="L234" s="8"/>
    </row>
    <row r="235" spans="1:12" ht="40.15" customHeight="1" x14ac:dyDescent="0.25">
      <c r="A235" s="63">
        <v>148</v>
      </c>
      <c r="B235" s="76" t="s">
        <v>113</v>
      </c>
      <c r="C235" s="124" t="s">
        <v>284</v>
      </c>
      <c r="D235" s="76" t="s">
        <v>221</v>
      </c>
      <c r="E235" s="76" t="s">
        <v>291</v>
      </c>
      <c r="F235" s="76">
        <v>2014</v>
      </c>
      <c r="G235" s="76">
        <v>2017</v>
      </c>
      <c r="H235" s="71">
        <v>318000</v>
      </c>
      <c r="I235" s="71">
        <v>225000</v>
      </c>
      <c r="J235" s="71">
        <v>93000</v>
      </c>
      <c r="L235" s="8"/>
    </row>
    <row r="236" spans="1:12" ht="40.15" customHeight="1" x14ac:dyDescent="0.25">
      <c r="A236" s="63">
        <v>149</v>
      </c>
      <c r="B236" s="76" t="s">
        <v>113</v>
      </c>
      <c r="C236" s="124" t="s">
        <v>283</v>
      </c>
      <c r="D236" s="76" t="s">
        <v>221</v>
      </c>
      <c r="E236" s="76" t="s">
        <v>291</v>
      </c>
      <c r="F236" s="76">
        <v>2014</v>
      </c>
      <c r="G236" s="76">
        <v>2017</v>
      </c>
      <c r="H236" s="71">
        <v>600183</v>
      </c>
      <c r="I236" s="71">
        <v>0</v>
      </c>
      <c r="J236" s="71">
        <v>500000</v>
      </c>
      <c r="L236" s="8"/>
    </row>
    <row r="237" spans="1:12" ht="40.15" customHeight="1" x14ac:dyDescent="0.25">
      <c r="A237" s="63">
        <v>150</v>
      </c>
      <c r="B237" s="76" t="s">
        <v>113</v>
      </c>
      <c r="C237" s="124" t="s">
        <v>285</v>
      </c>
      <c r="D237" s="76" t="s">
        <v>221</v>
      </c>
      <c r="E237" s="76" t="s">
        <v>291</v>
      </c>
      <c r="F237" s="76">
        <v>2014</v>
      </c>
      <c r="G237" s="76">
        <v>2017</v>
      </c>
      <c r="H237" s="71">
        <v>533820</v>
      </c>
      <c r="I237" s="71">
        <v>250450</v>
      </c>
      <c r="J237" s="71">
        <v>283370</v>
      </c>
      <c r="L237" s="8"/>
    </row>
    <row r="238" spans="1:12" ht="40.15" customHeight="1" x14ac:dyDescent="0.25">
      <c r="A238" s="63">
        <v>151</v>
      </c>
      <c r="B238" s="76" t="s">
        <v>113</v>
      </c>
      <c r="C238" s="124" t="s">
        <v>286</v>
      </c>
      <c r="D238" s="76" t="s">
        <v>221</v>
      </c>
      <c r="E238" s="76" t="s">
        <v>291</v>
      </c>
      <c r="F238" s="76">
        <v>2014</v>
      </c>
      <c r="G238" s="76">
        <v>2017</v>
      </c>
      <c r="H238" s="71">
        <v>425600</v>
      </c>
      <c r="I238" s="71">
        <v>0</v>
      </c>
      <c r="J238" s="71">
        <v>361400</v>
      </c>
      <c r="L238" s="8"/>
    </row>
    <row r="239" spans="1:12" ht="40.15" customHeight="1" x14ac:dyDescent="0.25">
      <c r="A239" s="63">
        <v>152</v>
      </c>
      <c r="B239" s="76" t="s">
        <v>113</v>
      </c>
      <c r="C239" s="124" t="s">
        <v>287</v>
      </c>
      <c r="D239" s="76" t="s">
        <v>221</v>
      </c>
      <c r="E239" s="76" t="s">
        <v>291</v>
      </c>
      <c r="F239" s="76">
        <v>2016</v>
      </c>
      <c r="G239" s="76">
        <v>2017</v>
      </c>
      <c r="H239" s="71">
        <v>310470</v>
      </c>
      <c r="I239" s="71">
        <v>0</v>
      </c>
      <c r="J239" s="71">
        <v>240765</v>
      </c>
      <c r="L239" s="8"/>
    </row>
    <row r="240" spans="1:12" ht="40.15" customHeight="1" x14ac:dyDescent="0.25">
      <c r="A240" s="63">
        <v>153</v>
      </c>
      <c r="B240" s="76" t="s">
        <v>113</v>
      </c>
      <c r="C240" s="124" t="s">
        <v>288</v>
      </c>
      <c r="D240" s="76" t="s">
        <v>221</v>
      </c>
      <c r="E240" s="76" t="s">
        <v>291</v>
      </c>
      <c r="F240" s="76">
        <v>2014</v>
      </c>
      <c r="G240" s="76">
        <v>2017</v>
      </c>
      <c r="H240" s="71">
        <v>107200</v>
      </c>
      <c r="I240" s="71">
        <v>0</v>
      </c>
      <c r="J240" s="71">
        <v>0</v>
      </c>
      <c r="L240" s="8"/>
    </row>
    <row r="241" spans="1:12" ht="40.15" customHeight="1" x14ac:dyDescent="0.25">
      <c r="A241" s="63">
        <v>154</v>
      </c>
      <c r="B241" s="76" t="s">
        <v>113</v>
      </c>
      <c r="C241" s="124" t="s">
        <v>289</v>
      </c>
      <c r="D241" s="76" t="s">
        <v>221</v>
      </c>
      <c r="E241" s="76" t="s">
        <v>291</v>
      </c>
      <c r="F241" s="76">
        <v>2016</v>
      </c>
      <c r="G241" s="76">
        <v>2017</v>
      </c>
      <c r="H241" s="71">
        <v>205000</v>
      </c>
      <c r="I241" s="71">
        <v>115050</v>
      </c>
      <c r="J241" s="71">
        <v>89950</v>
      </c>
      <c r="L241" s="8"/>
    </row>
    <row r="242" spans="1:12" ht="40.15" customHeight="1" x14ac:dyDescent="0.25">
      <c r="A242" s="14">
        <v>155</v>
      </c>
      <c r="B242" s="76" t="s">
        <v>113</v>
      </c>
      <c r="C242" s="124" t="s">
        <v>290</v>
      </c>
      <c r="D242" s="76" t="s">
        <v>221</v>
      </c>
      <c r="E242" s="76" t="s">
        <v>291</v>
      </c>
      <c r="F242" s="76">
        <v>2016</v>
      </c>
      <c r="G242" s="76">
        <v>2017</v>
      </c>
      <c r="H242" s="71">
        <v>224430</v>
      </c>
      <c r="I242" s="71">
        <v>0</v>
      </c>
      <c r="J242" s="71">
        <v>0</v>
      </c>
      <c r="L242" s="8"/>
    </row>
    <row r="243" spans="1:12" ht="40.15" customHeight="1" x14ac:dyDescent="0.25">
      <c r="A243" s="148" t="s">
        <v>7</v>
      </c>
      <c r="B243" s="149"/>
      <c r="C243" s="149"/>
      <c r="D243" s="149"/>
      <c r="E243" s="149"/>
      <c r="F243" s="149"/>
      <c r="G243" s="150"/>
      <c r="H243" s="5">
        <f>SUM(H232:H242)</f>
        <v>6644753</v>
      </c>
      <c r="I243" s="5">
        <f>SUM(I232:I242)</f>
        <v>3541219</v>
      </c>
      <c r="J243" s="5">
        <f>SUM(J232:J242)</f>
        <v>2627814</v>
      </c>
      <c r="L243" s="8"/>
    </row>
    <row r="244" spans="1:12" ht="40.15" customHeight="1" x14ac:dyDescent="0.25">
      <c r="A244" s="154" t="s">
        <v>76</v>
      </c>
      <c r="B244" s="154"/>
      <c r="C244" s="154"/>
      <c r="D244" s="154"/>
      <c r="E244" s="154"/>
      <c r="F244" s="154"/>
      <c r="G244" s="154"/>
      <c r="H244" s="154"/>
      <c r="I244" s="154"/>
      <c r="J244" s="154"/>
    </row>
    <row r="245" spans="1:12" ht="40.15" customHeight="1" x14ac:dyDescent="0.25">
      <c r="A245" s="147" t="s">
        <v>62</v>
      </c>
      <c r="B245" s="147"/>
      <c r="C245" s="147"/>
      <c r="D245" s="147"/>
      <c r="E245" s="147"/>
      <c r="F245" s="147"/>
      <c r="G245" s="147"/>
      <c r="H245" s="147"/>
      <c r="I245" s="147"/>
      <c r="J245" s="147"/>
    </row>
    <row r="246" spans="1:12" ht="40.15" customHeight="1" x14ac:dyDescent="0.25">
      <c r="A246" s="14">
        <v>153</v>
      </c>
      <c r="B246" s="120" t="s">
        <v>113</v>
      </c>
      <c r="C246" s="75" t="s">
        <v>114</v>
      </c>
      <c r="D246" s="76" t="s">
        <v>117</v>
      </c>
      <c r="E246" s="78" t="s">
        <v>86</v>
      </c>
      <c r="F246" s="75">
        <v>2017</v>
      </c>
      <c r="G246" s="75">
        <v>2017</v>
      </c>
      <c r="H246" s="88">
        <v>550000</v>
      </c>
      <c r="I246" s="88">
        <v>0</v>
      </c>
      <c r="J246" s="88">
        <v>0</v>
      </c>
      <c r="L246" s="8"/>
    </row>
    <row r="247" spans="1:12" ht="40.15" customHeight="1" x14ac:dyDescent="0.25">
      <c r="A247" s="14">
        <v>157</v>
      </c>
      <c r="B247" s="120" t="s">
        <v>113</v>
      </c>
      <c r="C247" s="75" t="s">
        <v>115</v>
      </c>
      <c r="D247" s="76" t="s">
        <v>117</v>
      </c>
      <c r="E247" s="76" t="s">
        <v>118</v>
      </c>
      <c r="F247" s="75">
        <v>2017</v>
      </c>
      <c r="G247" s="75">
        <v>2017</v>
      </c>
      <c r="H247" s="88">
        <v>324000</v>
      </c>
      <c r="I247" s="88">
        <v>0</v>
      </c>
      <c r="J247" s="88">
        <v>0</v>
      </c>
      <c r="L247" s="8"/>
    </row>
    <row r="248" spans="1:12" ht="40.15" customHeight="1" x14ac:dyDescent="0.25">
      <c r="A248" s="14">
        <v>158</v>
      </c>
      <c r="B248" s="120" t="s">
        <v>113</v>
      </c>
      <c r="C248" s="75" t="s">
        <v>115</v>
      </c>
      <c r="D248" s="76" t="s">
        <v>117</v>
      </c>
      <c r="E248" s="76" t="s">
        <v>118</v>
      </c>
      <c r="F248" s="75">
        <v>2017</v>
      </c>
      <c r="G248" s="75">
        <v>2017</v>
      </c>
      <c r="H248" s="88">
        <v>311224</v>
      </c>
      <c r="I248" s="88">
        <v>0</v>
      </c>
      <c r="J248" s="88">
        <v>0</v>
      </c>
      <c r="L248" s="8"/>
    </row>
    <row r="249" spans="1:12" ht="40.15" customHeight="1" x14ac:dyDescent="0.25">
      <c r="A249" s="14">
        <v>159</v>
      </c>
      <c r="B249" s="120" t="s">
        <v>113</v>
      </c>
      <c r="C249" s="75" t="s">
        <v>116</v>
      </c>
      <c r="D249" s="76" t="s">
        <v>117</v>
      </c>
      <c r="E249" s="76" t="s">
        <v>118</v>
      </c>
      <c r="F249" s="75">
        <v>2017</v>
      </c>
      <c r="G249" s="75">
        <v>2017</v>
      </c>
      <c r="H249" s="88">
        <v>225333</v>
      </c>
      <c r="I249" s="88">
        <v>0</v>
      </c>
      <c r="J249" s="88">
        <v>0</v>
      </c>
      <c r="L249" s="8"/>
    </row>
    <row r="250" spans="1:12" ht="40.15" customHeight="1" x14ac:dyDescent="0.25">
      <c r="A250" s="148" t="s">
        <v>7</v>
      </c>
      <c r="B250" s="149"/>
      <c r="C250" s="149"/>
      <c r="D250" s="149"/>
      <c r="E250" s="149"/>
      <c r="F250" s="149"/>
      <c r="G250" s="150"/>
      <c r="H250" s="5">
        <f>SUM(H246:H249)</f>
        <v>1410557</v>
      </c>
      <c r="I250" s="53">
        <v>0</v>
      </c>
      <c r="J250" s="5">
        <f>SUM(J246:J249)</f>
        <v>0</v>
      </c>
      <c r="L250" s="8"/>
    </row>
    <row r="251" spans="1:12" ht="40.15" customHeight="1" x14ac:dyDescent="0.25">
      <c r="A251" s="154" t="s">
        <v>68</v>
      </c>
      <c r="B251" s="154"/>
      <c r="C251" s="154"/>
      <c r="D251" s="154"/>
      <c r="E251" s="154"/>
      <c r="F251" s="154"/>
      <c r="G251" s="154"/>
      <c r="H251" s="154"/>
      <c r="I251" s="154"/>
      <c r="J251" s="154"/>
    </row>
    <row r="252" spans="1:12" ht="40.15" customHeight="1" x14ac:dyDescent="0.25">
      <c r="A252" s="147" t="s">
        <v>62</v>
      </c>
      <c r="B252" s="147"/>
      <c r="C252" s="147"/>
      <c r="D252" s="147"/>
      <c r="E252" s="147"/>
      <c r="F252" s="147"/>
      <c r="G252" s="147"/>
      <c r="H252" s="147"/>
      <c r="I252" s="147"/>
      <c r="J252" s="147"/>
    </row>
    <row r="253" spans="1:12" ht="40.15" customHeight="1" x14ac:dyDescent="0.25">
      <c r="A253" s="14">
        <v>160</v>
      </c>
      <c r="B253" s="91" t="s">
        <v>113</v>
      </c>
      <c r="C253" s="75" t="s">
        <v>184</v>
      </c>
      <c r="D253" s="76" t="s">
        <v>188</v>
      </c>
      <c r="E253" s="76" t="s">
        <v>118</v>
      </c>
      <c r="F253" s="75">
        <v>2017</v>
      </c>
      <c r="G253" s="75">
        <v>2017</v>
      </c>
      <c r="H253" s="88">
        <v>500000</v>
      </c>
      <c r="I253" s="88">
        <v>0</v>
      </c>
      <c r="J253" s="88">
        <v>500000</v>
      </c>
      <c r="L253" s="8"/>
    </row>
    <row r="254" spans="1:12" ht="40.15" customHeight="1" x14ac:dyDescent="0.25">
      <c r="A254" s="59">
        <v>161</v>
      </c>
      <c r="B254" s="91" t="s">
        <v>113</v>
      </c>
      <c r="C254" s="75" t="s">
        <v>186</v>
      </c>
      <c r="D254" s="76" t="s">
        <v>188</v>
      </c>
      <c r="E254" s="76" t="s">
        <v>118</v>
      </c>
      <c r="F254" s="75">
        <v>2017</v>
      </c>
      <c r="G254" s="75">
        <v>2017</v>
      </c>
      <c r="H254" s="88">
        <v>2500000</v>
      </c>
      <c r="I254" s="88">
        <v>0</v>
      </c>
      <c r="J254" s="88">
        <v>2500000</v>
      </c>
      <c r="L254" s="8"/>
    </row>
    <row r="255" spans="1:12" ht="40.15" customHeight="1" x14ac:dyDescent="0.25">
      <c r="A255" s="54">
        <v>162</v>
      </c>
      <c r="B255" s="91" t="s">
        <v>113</v>
      </c>
      <c r="C255" s="75" t="s">
        <v>187</v>
      </c>
      <c r="D255" s="76" t="s">
        <v>188</v>
      </c>
      <c r="E255" s="76" t="s">
        <v>118</v>
      </c>
      <c r="F255" s="75">
        <v>2017</v>
      </c>
      <c r="G255" s="75">
        <v>2017</v>
      </c>
      <c r="H255" s="88">
        <v>250000</v>
      </c>
      <c r="I255" s="88">
        <v>0</v>
      </c>
      <c r="J255" s="88">
        <v>250000</v>
      </c>
      <c r="L255" s="8"/>
    </row>
    <row r="256" spans="1:12" ht="40.15" customHeight="1" x14ac:dyDescent="0.25">
      <c r="A256" s="148" t="s">
        <v>7</v>
      </c>
      <c r="B256" s="149"/>
      <c r="C256" s="149"/>
      <c r="D256" s="149"/>
      <c r="E256" s="149"/>
      <c r="F256" s="149"/>
      <c r="G256" s="150"/>
      <c r="H256" s="5">
        <f>SUM(H253:H255)</f>
        <v>3250000</v>
      </c>
      <c r="I256" s="53">
        <f>SUM(I253:I255)</f>
        <v>0</v>
      </c>
      <c r="J256" s="5">
        <f>SUM(J253:J255)</f>
        <v>3250000</v>
      </c>
      <c r="L256" s="8"/>
    </row>
    <row r="257" spans="1:11" ht="40.15" customHeight="1" x14ac:dyDescent="0.25">
      <c r="A257" s="151" t="s">
        <v>10</v>
      </c>
      <c r="B257" s="152"/>
      <c r="C257" s="152"/>
      <c r="D257" s="152"/>
      <c r="E257" s="152"/>
      <c r="F257" s="152"/>
      <c r="G257" s="153"/>
      <c r="H257" s="55">
        <f>SUM(H168,H172,H176,H195,H212,H220,H226,H243,H250,H256)</f>
        <v>48356339.939999998</v>
      </c>
      <c r="I257" s="55">
        <f>SUM(I172,I195,I212,I243)</f>
        <v>5106599</v>
      </c>
      <c r="J257" s="56">
        <f>SUM(J168,J172,J176,J195,J212,J226,J243,J256)</f>
        <v>27421216</v>
      </c>
    </row>
    <row r="258" spans="1:11" s="24" customFormat="1" ht="40.15" customHeight="1" x14ac:dyDescent="0.25">
      <c r="A258" s="142"/>
      <c r="B258" s="143"/>
      <c r="C258" s="143"/>
      <c r="D258" s="143"/>
      <c r="E258" s="143"/>
      <c r="F258" s="143"/>
      <c r="G258" s="143"/>
      <c r="H258" s="143"/>
      <c r="I258" s="143"/>
      <c r="J258" s="144"/>
    </row>
    <row r="259" spans="1:11" s="24" customFormat="1" ht="40.15" customHeight="1" x14ac:dyDescent="0.25">
      <c r="A259" s="145" t="s">
        <v>11</v>
      </c>
      <c r="B259" s="146"/>
      <c r="C259" s="146"/>
      <c r="D259" s="146"/>
      <c r="E259" s="146"/>
      <c r="F259" s="146"/>
      <c r="G259" s="146"/>
      <c r="H259" s="22">
        <f>SUM(H42,H66,H97,H132,H156,H257)</f>
        <v>1186671266.8299999</v>
      </c>
      <c r="I259" s="22">
        <f>SUM(I42,I97,I132,I156,I257)</f>
        <v>290571044.43000001</v>
      </c>
      <c r="J259" s="23">
        <f>SUM(J42,J66,J97,J132,J156,J257)</f>
        <v>153193198.05000001</v>
      </c>
    </row>
    <row r="260" spans="1:11" x14ac:dyDescent="0.25">
      <c r="A260" s="13"/>
      <c r="B260" s="3"/>
      <c r="C260" s="1"/>
      <c r="D260" s="3"/>
      <c r="E260" s="3"/>
      <c r="F260" s="1"/>
      <c r="G260" s="3"/>
      <c r="H260" s="2"/>
      <c r="I260" s="2"/>
      <c r="J260" s="2"/>
    </row>
    <row r="262" spans="1:11" x14ac:dyDescent="0.25">
      <c r="A262" s="19">
        <f>SUBTOTAL(3,A6:A254)</f>
        <v>249</v>
      </c>
      <c r="B262" s="19"/>
      <c r="C262" s="20"/>
      <c r="D262" s="19"/>
      <c r="E262" s="66"/>
      <c r="F262" s="48"/>
      <c r="G262" s="19"/>
      <c r="H262" s="20"/>
      <c r="I262" s="20"/>
      <c r="J262" s="20"/>
      <c r="K262" s="20"/>
    </row>
  </sheetData>
  <mergeCells count="96">
    <mergeCell ref="A250:G250"/>
    <mergeCell ref="A251:J251"/>
    <mergeCell ref="A221:J221"/>
    <mergeCell ref="A227:J227"/>
    <mergeCell ref="A222:J222"/>
    <mergeCell ref="A213:J213"/>
    <mergeCell ref="A204:J204"/>
    <mergeCell ref="A99:J99"/>
    <mergeCell ref="A159:J159"/>
    <mergeCell ref="A203:J203"/>
    <mergeCell ref="A169:J169"/>
    <mergeCell ref="A170:J170"/>
    <mergeCell ref="A174:J174"/>
    <mergeCell ref="A152:J152"/>
    <mergeCell ref="A158:J158"/>
    <mergeCell ref="A155:G155"/>
    <mergeCell ref="A147:J147"/>
    <mergeCell ref="A87:J87"/>
    <mergeCell ref="A92:G92"/>
    <mergeCell ref="A173:J173"/>
    <mergeCell ref="A143:J143"/>
    <mergeCell ref="A138:J138"/>
    <mergeCell ref="A141:G141"/>
    <mergeCell ref="A134:J134"/>
    <mergeCell ref="A137:G137"/>
    <mergeCell ref="A135:J135"/>
    <mergeCell ref="A139:J139"/>
    <mergeCell ref="A172:G172"/>
    <mergeCell ref="A168:G168"/>
    <mergeCell ref="A156:G156"/>
    <mergeCell ref="A151:J151"/>
    <mergeCell ref="A150:G150"/>
    <mergeCell ref="A2:J2"/>
    <mergeCell ref="A196:J196"/>
    <mergeCell ref="A197:J197"/>
    <mergeCell ref="A131:G131"/>
    <mergeCell ref="A148:J148"/>
    <mergeCell ref="A157:J157"/>
    <mergeCell ref="A29:J29"/>
    <mergeCell ref="A69:J69"/>
    <mergeCell ref="A65:G65"/>
    <mergeCell ref="A75:J75"/>
    <mergeCell ref="A3:J3"/>
    <mergeCell ref="A43:J43"/>
    <mergeCell ref="A94:J94"/>
    <mergeCell ref="A177:J177"/>
    <mergeCell ref="A178:J178"/>
    <mergeCell ref="A98:J98"/>
    <mergeCell ref="A41:G41"/>
    <mergeCell ref="A48:J48"/>
    <mergeCell ref="A146:G146"/>
    <mergeCell ref="A132:G132"/>
    <mergeCell ref="A97:G97"/>
    <mergeCell ref="A142:J142"/>
    <mergeCell ref="A93:J93"/>
    <mergeCell ref="A96:G96"/>
    <mergeCell ref="A117:J117"/>
    <mergeCell ref="A116:J116"/>
    <mergeCell ref="A133:J133"/>
    <mergeCell ref="A85:G85"/>
    <mergeCell ref="A76:J76"/>
    <mergeCell ref="A100:J100"/>
    <mergeCell ref="A115:G115"/>
    <mergeCell ref="A86:J86"/>
    <mergeCell ref="A4:J4"/>
    <mergeCell ref="A5:J5"/>
    <mergeCell ref="A28:J28"/>
    <mergeCell ref="A23:G23"/>
    <mergeCell ref="A74:G74"/>
    <mergeCell ref="A49:J49"/>
    <mergeCell ref="A68:J68"/>
    <mergeCell ref="A66:G66"/>
    <mergeCell ref="A42:G42"/>
    <mergeCell ref="A67:J67"/>
    <mergeCell ref="A44:J44"/>
    <mergeCell ref="A45:J45"/>
    <mergeCell ref="A47:G47"/>
    <mergeCell ref="A24:J24"/>
    <mergeCell ref="A25:J25"/>
    <mergeCell ref="A27:G27"/>
    <mergeCell ref="A258:J258"/>
    <mergeCell ref="A259:G259"/>
    <mergeCell ref="A228:J228"/>
    <mergeCell ref="A176:G176"/>
    <mergeCell ref="A202:G202"/>
    <mergeCell ref="A212:G212"/>
    <mergeCell ref="A220:G220"/>
    <mergeCell ref="A257:G257"/>
    <mergeCell ref="A245:J245"/>
    <mergeCell ref="A244:J244"/>
    <mergeCell ref="A256:G256"/>
    <mergeCell ref="A214:J214"/>
    <mergeCell ref="A226:G226"/>
    <mergeCell ref="A243:G243"/>
    <mergeCell ref="A195:G195"/>
    <mergeCell ref="A252:J252"/>
  </mergeCells>
  <pageMargins left="0" right="0" top="0" bottom="0" header="0" footer="0"/>
  <pageSetup paperSize="9" scale="42" orientation="landscape" horizontalDpi="4294967294" verticalDpi="4294967294" r:id="rId1"/>
  <headerFooter>
    <oddFooter>&amp;R&amp;P</oddFooter>
  </headerFooter>
  <rowBreaks count="1" manualBreakCount="1">
    <brk id="2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"/>
  <sheetViews>
    <sheetView tabSelected="1" view="pageBreakPreview" zoomScale="60" zoomScaleNormal="100" workbookViewId="0">
      <selection activeCell="K7" sqref="K7"/>
    </sheetView>
  </sheetViews>
  <sheetFormatPr defaultRowHeight="15" x14ac:dyDescent="0.25"/>
  <cols>
    <col min="2" max="2" width="26.85546875" customWidth="1"/>
    <col min="3" max="3" width="17.7109375" customWidth="1"/>
    <col min="4" max="4" width="17.42578125" bestFit="1" customWidth="1"/>
    <col min="5" max="5" width="16.42578125" customWidth="1"/>
    <col min="6" max="6" width="18.140625" customWidth="1"/>
    <col min="7" max="7" width="9.140625" customWidth="1"/>
  </cols>
  <sheetData>
    <row r="1" spans="1:6" ht="20.25" x14ac:dyDescent="0.3">
      <c r="A1" s="171"/>
      <c r="B1" s="171"/>
      <c r="C1" s="171"/>
      <c r="D1" s="171"/>
      <c r="E1" s="171"/>
      <c r="F1" s="171"/>
    </row>
    <row r="2" spans="1:6" ht="15.75" x14ac:dyDescent="0.25">
      <c r="A2" s="172"/>
      <c r="B2" s="172"/>
      <c r="C2" s="172"/>
      <c r="D2" s="172"/>
      <c r="E2" s="172"/>
      <c r="F2" s="172"/>
    </row>
    <row r="3" spans="1:6" ht="72" customHeight="1" x14ac:dyDescent="0.25">
      <c r="A3" s="173" t="s">
        <v>12</v>
      </c>
      <c r="B3" s="174"/>
      <c r="C3" s="29" t="s">
        <v>13</v>
      </c>
      <c r="D3" s="29" t="s">
        <v>14</v>
      </c>
      <c r="E3" s="30" t="s">
        <v>359</v>
      </c>
      <c r="F3" s="29" t="s">
        <v>29</v>
      </c>
    </row>
    <row r="4" spans="1:6" ht="53.25" customHeight="1" x14ac:dyDescent="0.25">
      <c r="A4" s="6" t="s">
        <v>15</v>
      </c>
      <c r="B4" s="7"/>
      <c r="C4" s="25">
        <v>29</v>
      </c>
      <c r="D4" s="57">
        <v>287734845.83999997</v>
      </c>
      <c r="E4" s="26">
        <v>43773678.629999995</v>
      </c>
      <c r="F4" s="26">
        <v>62490807.840000004</v>
      </c>
    </row>
    <row r="5" spans="1:6" ht="53.25" customHeight="1" x14ac:dyDescent="0.25">
      <c r="A5" s="6" t="s">
        <v>83</v>
      </c>
      <c r="B5" s="7"/>
      <c r="C5" s="25">
        <v>6</v>
      </c>
      <c r="D5" s="26">
        <v>27165230.84</v>
      </c>
      <c r="E5" s="26">
        <v>4609326.6300000008</v>
      </c>
      <c r="F5" s="26">
        <v>15278765</v>
      </c>
    </row>
    <row r="6" spans="1:6" ht="53.25" customHeight="1" x14ac:dyDescent="0.25">
      <c r="A6" s="6" t="s">
        <v>16</v>
      </c>
      <c r="B6" s="7"/>
      <c r="C6" s="25">
        <v>16</v>
      </c>
      <c r="D6" s="26">
        <v>15624158.069999998</v>
      </c>
      <c r="E6" s="26">
        <v>0</v>
      </c>
      <c r="F6" s="26">
        <v>14124158.069999998</v>
      </c>
    </row>
    <row r="7" spans="1:6" ht="53.25" customHeight="1" x14ac:dyDescent="0.25">
      <c r="A7" s="6" t="s">
        <v>17</v>
      </c>
      <c r="B7" s="7"/>
      <c r="C7" s="25">
        <v>17</v>
      </c>
      <c r="D7" s="27">
        <v>740158021.13999999</v>
      </c>
      <c r="E7" s="27">
        <v>218278000</v>
      </c>
      <c r="F7" s="27">
        <v>18048021.140000001</v>
      </c>
    </row>
    <row r="8" spans="1:6" ht="53.25" customHeight="1" x14ac:dyDescent="0.25">
      <c r="A8" s="6" t="s">
        <v>18</v>
      </c>
      <c r="B8" s="7"/>
      <c r="C8" s="25">
        <v>30</v>
      </c>
      <c r="D8" s="28">
        <v>67632671</v>
      </c>
      <c r="E8" s="28">
        <v>18803440.170000002</v>
      </c>
      <c r="F8" s="28">
        <v>15830230</v>
      </c>
    </row>
    <row r="9" spans="1:6" ht="53.25" customHeight="1" x14ac:dyDescent="0.25">
      <c r="A9" s="6" t="s">
        <v>19</v>
      </c>
      <c r="B9" s="7"/>
      <c r="C9" s="25">
        <v>64</v>
      </c>
      <c r="D9" s="55">
        <v>48356339.939999998</v>
      </c>
      <c r="E9" s="26">
        <v>5106599</v>
      </c>
      <c r="F9" s="26">
        <v>27421216</v>
      </c>
    </row>
    <row r="10" spans="1:6" ht="39.75" customHeight="1" x14ac:dyDescent="0.25">
      <c r="A10" s="31" t="s">
        <v>84</v>
      </c>
      <c r="B10" s="32"/>
      <c r="C10" s="33">
        <f>SUM(C4:C9)</f>
        <v>162</v>
      </c>
      <c r="D10" s="34">
        <f>SUM(D4:D9)</f>
        <v>1186671266.8299999</v>
      </c>
      <c r="E10" s="34">
        <f>SUM(E4:E9)</f>
        <v>290571044.43000001</v>
      </c>
      <c r="F10" s="34">
        <f>SUM(F4:F9)</f>
        <v>153193198.05000001</v>
      </c>
    </row>
  </sheetData>
  <mergeCells count="3">
    <mergeCell ref="A1:F1"/>
    <mergeCell ref="A2:F2"/>
    <mergeCell ref="A3:B3"/>
  </mergeCells>
  <pageMargins left="0.7" right="0.7" top="0.75" bottom="0.75" header="0.3" footer="0.3"/>
  <pageSetup paperSize="9" scale="71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KAPAK</vt:lpstr>
      <vt:lpstr>DEĞERLENDİRME</vt:lpstr>
      <vt:lpstr>İCMAL</vt:lpstr>
      <vt:lpstr>SEKTÖREL DAĞILIM</vt:lpstr>
      <vt:lpstr>DEĞERLENDİRME!Yazdırma_Alanı</vt:lpstr>
      <vt:lpstr>KAPAK!Yazdırma_Alanı</vt:lpstr>
      <vt:lpstr>İCMAL!Yazdırma_Başlıkları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2017-05-26T06:07:57Z</dcterms:modified>
</cp:coreProperties>
</file>